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15" windowHeight="5235" activeTab="0"/>
  </bookViews>
  <sheets>
    <sheet name="FY012" sheetId="1" r:id="rId1"/>
  </sheets>
  <definedNames/>
  <calcPr fullCalcOnLoad="1"/>
</workbook>
</file>

<file path=xl/sharedStrings.xml><?xml version="1.0" encoding="utf-8"?>
<sst xmlns="http://schemas.openxmlformats.org/spreadsheetml/2006/main" count="1756" uniqueCount="464">
  <si>
    <t xml:space="preserve"> </t>
  </si>
  <si>
    <t>FUNCTIONAL AREA:</t>
  </si>
  <si>
    <t>DEPARTMENT/AGENCY:</t>
  </si>
  <si>
    <t>PROGRAM:</t>
  </si>
  <si>
    <t>FUND:</t>
  </si>
  <si>
    <t>Input by Department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</si>
  <si>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</si>
  <si>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</si>
  <si>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</si>
  <si>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</si>
  <si>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</si>
  <si>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</si>
  <si>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</si>
  <si>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</si>
  <si>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</si>
  <si>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</si>
  <si>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</si>
  <si>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( L )</t>
  </si>
  <si>
    <t>( M )</t>
  </si>
  <si>
    <t>( N )</t>
  </si>
  <si>
    <t>( O )</t>
  </si>
  <si>
    <t>( P )</t>
  </si>
  <si>
    <t>( Q )</t>
  </si>
  <si>
    <t>( R )</t>
  </si>
  <si>
    <t>(S)</t>
  </si>
  <si>
    <t>Increment</t>
  </si>
  <si>
    <t xml:space="preserve">              Benefits</t>
  </si>
  <si>
    <t>Position</t>
  </si>
  <si>
    <t>Name of</t>
  </si>
  <si>
    <t>Grade/</t>
  </si>
  <si>
    <t>( E+F+G+I )</t>
  </si>
  <si>
    <t xml:space="preserve">Retirement </t>
  </si>
  <si>
    <t>Retire (DDI)</t>
  </si>
  <si>
    <t>Social Security</t>
  </si>
  <si>
    <t>Medicare</t>
  </si>
  <si>
    <t>Life</t>
  </si>
  <si>
    <t>Medical</t>
  </si>
  <si>
    <t>Dental</t>
  </si>
  <si>
    <t>Total Benefits</t>
  </si>
  <si>
    <t>( J + R )</t>
  </si>
  <si>
    <t>No.</t>
  </si>
  <si>
    <t>Number</t>
  </si>
  <si>
    <t>Title</t>
  </si>
  <si>
    <t>Incumbent</t>
  </si>
  <si>
    <t>Step</t>
  </si>
  <si>
    <t>Salary</t>
  </si>
  <si>
    <t>Overtime</t>
  </si>
  <si>
    <t>Special*</t>
  </si>
  <si>
    <t>Date</t>
  </si>
  <si>
    <t>Amt.</t>
  </si>
  <si>
    <t>Subtotal</t>
  </si>
  <si>
    <t>(J * 30.09%)  1/</t>
  </si>
  <si>
    <t>(6.2% * J)</t>
  </si>
  <si>
    <t>(1.45% * J)</t>
  </si>
  <si>
    <t>3/</t>
  </si>
  <si>
    <t>( Premium)</t>
  </si>
  <si>
    <t>( K thru Q )</t>
  </si>
  <si>
    <t>TOTAL</t>
  </si>
  <si>
    <t>----</t>
  </si>
  <si>
    <t>Grand Total:</t>
  </si>
  <si>
    <t>($19.02*26PP) 2/</t>
  </si>
  <si>
    <t>DIRECTOR</t>
  </si>
  <si>
    <t>L3-00</t>
  </si>
  <si>
    <t>CLINICAL PSYCHOLOGIST</t>
  </si>
  <si>
    <t>M-10</t>
  </si>
  <si>
    <t>PROP. MGT. OFFICER</t>
  </si>
  <si>
    <t>E-17</t>
  </si>
  <si>
    <t>I-8</t>
  </si>
  <si>
    <t>J-10</t>
  </si>
  <si>
    <t>D-11</t>
  </si>
  <si>
    <t>J-1</t>
  </si>
  <si>
    <t>N-01</t>
  </si>
  <si>
    <t>VACANT</t>
  </si>
  <si>
    <t>L-05</t>
  </si>
  <si>
    <t>CLERK III</t>
  </si>
  <si>
    <t>PRIVATE SECRETARY (unclassified)</t>
  </si>
  <si>
    <t>ADMINISTRATIVE ASSISTANT</t>
  </si>
  <si>
    <t>MESSENGER CLERK</t>
  </si>
  <si>
    <t>ADMINISTRATIVE ASSISTANT (LTA)</t>
  </si>
  <si>
    <t>ADMINISTRATIVE SERVICES OFFICER</t>
  </si>
  <si>
    <t>PERSONNEL OFFICER</t>
  </si>
  <si>
    <t>DEPUTY DIRECTOR</t>
  </si>
  <si>
    <t>L-01</t>
  </si>
  <si>
    <t>Facility Superintendent</t>
  </si>
  <si>
    <t>Corr. Fac. Asst. Supt.</t>
  </si>
  <si>
    <t>PL02-15</t>
  </si>
  <si>
    <t>LL02-15</t>
  </si>
  <si>
    <t>LL02-14</t>
  </si>
  <si>
    <t>LL02-11</t>
  </si>
  <si>
    <t>KL02-13</t>
  </si>
  <si>
    <t>KL02-16</t>
  </si>
  <si>
    <t>KL02-14</t>
  </si>
  <si>
    <t>KL02-15</t>
  </si>
  <si>
    <t>JL02-17</t>
  </si>
  <si>
    <t>JL02-16</t>
  </si>
  <si>
    <t>JL02-14</t>
  </si>
  <si>
    <t>JL02-15</t>
  </si>
  <si>
    <t>IL02-14</t>
  </si>
  <si>
    <t>IL02-16</t>
  </si>
  <si>
    <t>IL02-18</t>
  </si>
  <si>
    <t>IL02-15</t>
  </si>
  <si>
    <t>IL02-17</t>
  </si>
  <si>
    <t>IL02-13</t>
  </si>
  <si>
    <t>IL02-12</t>
  </si>
  <si>
    <t>HL02-08</t>
  </si>
  <si>
    <t>HL02-16</t>
  </si>
  <si>
    <t>HL02-07</t>
  </si>
  <si>
    <t>HL02-09</t>
  </si>
  <si>
    <t>HL02-06</t>
  </si>
  <si>
    <t>Correction Officer I</t>
  </si>
  <si>
    <t>Correction Officer II</t>
  </si>
  <si>
    <t>Correction Officer Supervisor II</t>
  </si>
  <si>
    <t>Correction Officer Supervisor I</t>
  </si>
  <si>
    <t>Correction Officer III</t>
  </si>
  <si>
    <t>HL02-12</t>
  </si>
  <si>
    <t>HL02-04</t>
  </si>
  <si>
    <t>HL02-05</t>
  </si>
  <si>
    <t>HL02-11</t>
  </si>
  <si>
    <t>HL02-02</t>
  </si>
  <si>
    <t>HL02-15</t>
  </si>
  <si>
    <t>HL02-01</t>
  </si>
  <si>
    <t>HL02-13</t>
  </si>
  <si>
    <t>HL02-17</t>
  </si>
  <si>
    <t>HL02-10</t>
  </si>
  <si>
    <t>CORRECTION OFFICER I</t>
  </si>
  <si>
    <t>Security Guard (ARMED)</t>
  </si>
  <si>
    <t>Guard</t>
  </si>
  <si>
    <t>Administrative Assistant</t>
  </si>
  <si>
    <t>Cook II</t>
  </si>
  <si>
    <t>Cook Assistant</t>
  </si>
  <si>
    <t>Plumber I</t>
  </si>
  <si>
    <t>Refrigeration Mechanic Leader</t>
  </si>
  <si>
    <t>HL02-14</t>
  </si>
  <si>
    <t>FL02-20</t>
  </si>
  <si>
    <t>E-16</t>
  </si>
  <si>
    <t>H-11</t>
  </si>
  <si>
    <t>J-08</t>
  </si>
  <si>
    <t>Corr. Fac. Asst.. Supt.</t>
  </si>
  <si>
    <t>Correction Officer Supervicor I</t>
  </si>
  <si>
    <t>Armed Security Guard</t>
  </si>
  <si>
    <t>Correction Social Worker I</t>
  </si>
  <si>
    <t>Plumber II</t>
  </si>
  <si>
    <t>Cook I</t>
  </si>
  <si>
    <t>NL02-01</t>
  </si>
  <si>
    <t>LL02-01</t>
  </si>
  <si>
    <t>JL02-1</t>
  </si>
  <si>
    <t>IL02-01</t>
  </si>
  <si>
    <t>IL02-02</t>
  </si>
  <si>
    <t>IL02-03</t>
  </si>
  <si>
    <t>IL02-04</t>
  </si>
  <si>
    <t>IL02-05</t>
  </si>
  <si>
    <t>JL02-01</t>
  </si>
  <si>
    <t>FL02-01</t>
  </si>
  <si>
    <t>EL02-01</t>
  </si>
  <si>
    <t>K-1</t>
  </si>
  <si>
    <t>I-01</t>
  </si>
  <si>
    <t>D-01</t>
  </si>
  <si>
    <t>Correction Oficer II</t>
  </si>
  <si>
    <t>NL02-14</t>
  </si>
  <si>
    <t>IL02-11</t>
  </si>
  <si>
    <t>Detention Facility Leader</t>
  </si>
  <si>
    <t>Detention Facility Guard</t>
  </si>
  <si>
    <t>LL02-1</t>
  </si>
  <si>
    <t>HL02-1</t>
  </si>
  <si>
    <t>CCSD Administrator</t>
  </si>
  <si>
    <t>Correction Social Worker III</t>
  </si>
  <si>
    <t>Correction Social Worker II</t>
  </si>
  <si>
    <t>Correction Social Woker I</t>
  </si>
  <si>
    <t>Program Coordinator II</t>
  </si>
  <si>
    <t>Administrative Aide</t>
  </si>
  <si>
    <t>Clerk III</t>
  </si>
  <si>
    <t xml:space="preserve">VACANT </t>
  </si>
  <si>
    <t>P-11</t>
  </si>
  <si>
    <t>M-11</t>
  </si>
  <si>
    <t>L-08</t>
  </si>
  <si>
    <t>K-12</t>
  </si>
  <si>
    <t>K-01</t>
  </si>
  <si>
    <t>F-01</t>
  </si>
  <si>
    <t>E-01</t>
  </si>
  <si>
    <t>Correction Social Worker Supervisor</t>
  </si>
  <si>
    <t>Psychiatric Technician II</t>
  </si>
  <si>
    <t>Psychiatric Technician I</t>
  </si>
  <si>
    <t>Staff Nurse II</t>
  </si>
  <si>
    <t>Chem. Dep. Treatment Spclist II</t>
  </si>
  <si>
    <t>G-15</t>
  </si>
  <si>
    <t>MC-1</t>
  </si>
  <si>
    <t>G-1</t>
  </si>
  <si>
    <t>L-1</t>
  </si>
  <si>
    <t>H-1</t>
  </si>
  <si>
    <t xml:space="preserve">Chiief Parole Officer </t>
  </si>
  <si>
    <t>Parole Officer I</t>
  </si>
  <si>
    <t>Parole Officer III</t>
  </si>
  <si>
    <t>PL02-12</t>
  </si>
  <si>
    <t>KL02-11</t>
  </si>
  <si>
    <t>KL02-07</t>
  </si>
  <si>
    <t>KL02-06</t>
  </si>
  <si>
    <t>NL-01</t>
  </si>
  <si>
    <t>KL-01</t>
  </si>
  <si>
    <t>KL02-10</t>
  </si>
  <si>
    <t>NL02-09</t>
  </si>
  <si>
    <t>EL02-11</t>
  </si>
  <si>
    <t>J-11</t>
  </si>
  <si>
    <t>C-9</t>
  </si>
  <si>
    <t>L-15</t>
  </si>
  <si>
    <t>L-11</t>
  </si>
  <si>
    <t>N-16</t>
  </si>
  <si>
    <t>F-11</t>
  </si>
  <si>
    <t>(J * 28.30%)  1/</t>
  </si>
  <si>
    <r>
      <t>SAN AGUSTIN,</t>
    </r>
    <r>
      <rPr>
        <sz val="10"/>
        <color indexed="8"/>
        <rFont val="Arial"/>
        <family val="2"/>
      </rPr>
      <t xml:space="preserve"> Jose</t>
    </r>
  </si>
  <si>
    <t>Soc. Sec.</t>
  </si>
  <si>
    <r>
      <t>LEITHEISER,</t>
    </r>
    <r>
      <rPr>
        <sz val="10"/>
        <color indexed="8"/>
        <rFont val="Arial"/>
        <family val="2"/>
      </rPr>
      <t xml:space="preserve"> Andrea</t>
    </r>
  </si>
  <si>
    <r>
      <t xml:space="preserve">MESA, </t>
    </r>
    <r>
      <rPr>
        <sz val="10"/>
        <color indexed="8"/>
        <rFont val="Arial"/>
        <family val="2"/>
      </rPr>
      <t>Joseph</t>
    </r>
  </si>
  <si>
    <r>
      <t>SGAMBELLURI,</t>
    </r>
    <r>
      <rPr>
        <sz val="10"/>
        <color indexed="8"/>
        <rFont val="Arial"/>
        <family val="2"/>
      </rPr>
      <t xml:space="preserve"> Chiara</t>
    </r>
  </si>
  <si>
    <r>
      <t>LIMO,</t>
    </r>
    <r>
      <rPr>
        <sz val="10"/>
        <color indexed="8"/>
        <rFont val="Arial"/>
        <family val="2"/>
      </rPr>
      <t xml:space="preserve"> Melva</t>
    </r>
  </si>
  <si>
    <r>
      <t>AGUON,</t>
    </r>
    <r>
      <rPr>
        <sz val="10"/>
        <color indexed="8"/>
        <rFont val="Arial"/>
        <family val="2"/>
      </rPr>
      <t xml:space="preserve"> Joseph</t>
    </r>
  </si>
  <si>
    <r>
      <t>OSBORN,</t>
    </r>
    <r>
      <rPr>
        <sz val="10"/>
        <color indexed="8"/>
        <rFont val="Arial"/>
        <family val="2"/>
      </rPr>
      <t xml:space="preserve"> Linda</t>
    </r>
  </si>
  <si>
    <r>
      <t xml:space="preserve">CRISOSTOMO, </t>
    </r>
    <r>
      <rPr>
        <sz val="10"/>
        <color indexed="8"/>
        <rFont val="Arial"/>
        <family val="2"/>
      </rPr>
      <t>Francisco</t>
    </r>
  </si>
  <si>
    <r>
      <t>LUJAN,</t>
    </r>
    <r>
      <rPr>
        <sz val="10"/>
        <color indexed="8"/>
        <rFont val="Arial"/>
        <family val="2"/>
      </rPr>
      <t xml:space="preserve"> Joseph</t>
    </r>
  </si>
  <si>
    <r>
      <t>QUITUGUA,</t>
    </r>
    <r>
      <rPr>
        <sz val="10"/>
        <color indexed="8"/>
        <rFont val="Arial"/>
        <family val="2"/>
      </rPr>
      <t xml:space="preserve"> Mae</t>
    </r>
  </si>
  <si>
    <r>
      <t xml:space="preserve">ALVAREZ, </t>
    </r>
    <r>
      <rPr>
        <sz val="10"/>
        <color indexed="8"/>
        <rFont val="Arial"/>
        <family val="2"/>
      </rPr>
      <t>David</t>
    </r>
  </si>
  <si>
    <r>
      <t>AGUON,</t>
    </r>
    <r>
      <rPr>
        <sz val="10"/>
        <color indexed="8"/>
        <rFont val="Arial"/>
        <family val="2"/>
      </rPr>
      <t xml:space="preserve"> Antone</t>
    </r>
  </si>
  <si>
    <r>
      <t>DONATO,</t>
    </r>
    <r>
      <rPr>
        <sz val="10"/>
        <color indexed="8"/>
        <rFont val="Arial"/>
        <family val="2"/>
      </rPr>
      <t xml:space="preserve"> Samuel</t>
    </r>
  </si>
  <si>
    <r>
      <t>SAN NICOLAS,</t>
    </r>
    <r>
      <rPr>
        <sz val="10"/>
        <color indexed="8"/>
        <rFont val="Arial"/>
        <family val="2"/>
      </rPr>
      <t xml:space="preserve"> Angustia</t>
    </r>
  </si>
  <si>
    <r>
      <t xml:space="preserve">LIZAMA, </t>
    </r>
    <r>
      <rPr>
        <sz val="10"/>
        <color indexed="8"/>
        <rFont val="Arial"/>
        <family val="2"/>
      </rPr>
      <t>Maryhelen</t>
    </r>
  </si>
  <si>
    <r>
      <t>BORJA,</t>
    </r>
    <r>
      <rPr>
        <sz val="10"/>
        <color indexed="8"/>
        <rFont val="Arial"/>
        <family val="2"/>
      </rPr>
      <t xml:space="preserve"> Alan</t>
    </r>
  </si>
  <si>
    <r>
      <t xml:space="preserve">ANANICH, </t>
    </r>
    <r>
      <rPr>
        <sz val="10"/>
        <color indexed="8"/>
        <rFont val="Arial"/>
        <family val="2"/>
      </rPr>
      <t>Thomas</t>
    </r>
  </si>
  <si>
    <r>
      <t>SAN NICOLAS</t>
    </r>
    <r>
      <rPr>
        <sz val="10"/>
        <color indexed="8"/>
        <rFont val="Arial"/>
        <family val="2"/>
      </rPr>
      <t>, Alan</t>
    </r>
  </si>
  <si>
    <r>
      <t>PANGELINAN,</t>
    </r>
    <r>
      <rPr>
        <sz val="10"/>
        <color indexed="8"/>
        <rFont val="Arial"/>
        <family val="2"/>
      </rPr>
      <t xml:space="preserve"> Joseph</t>
    </r>
  </si>
  <si>
    <r>
      <t>CRUZ,</t>
    </r>
    <r>
      <rPr>
        <sz val="10"/>
        <color indexed="8"/>
        <rFont val="Arial"/>
        <family val="2"/>
      </rPr>
      <t xml:space="preserve"> Manuel</t>
    </r>
  </si>
  <si>
    <r>
      <t>MESA</t>
    </r>
    <r>
      <rPr>
        <sz val="10"/>
        <color indexed="8"/>
        <rFont val="Arial"/>
        <family val="2"/>
      </rPr>
      <t>, Francisco</t>
    </r>
  </si>
  <si>
    <r>
      <t>GUMABON,</t>
    </r>
    <r>
      <rPr>
        <sz val="10"/>
        <color indexed="8"/>
        <rFont val="Arial"/>
        <family val="2"/>
      </rPr>
      <t xml:space="preserve"> Teddy</t>
    </r>
  </si>
  <si>
    <r>
      <t>MARATITA,</t>
    </r>
    <r>
      <rPr>
        <sz val="10"/>
        <color indexed="8"/>
        <rFont val="Arial"/>
        <family val="2"/>
      </rPr>
      <t xml:space="preserve"> Marceline</t>
    </r>
  </si>
  <si>
    <r>
      <t>USON,</t>
    </r>
    <r>
      <rPr>
        <sz val="10"/>
        <color indexed="8"/>
        <rFont val="Arial"/>
        <family val="2"/>
      </rPr>
      <t xml:space="preserve"> June</t>
    </r>
  </si>
  <si>
    <r>
      <t xml:space="preserve">SABLAN, </t>
    </r>
    <r>
      <rPr>
        <sz val="10"/>
        <color indexed="8"/>
        <rFont val="Arial"/>
        <family val="2"/>
      </rPr>
      <t>MaryLou</t>
    </r>
  </si>
  <si>
    <r>
      <t xml:space="preserve">SANTIAGO, </t>
    </r>
    <r>
      <rPr>
        <sz val="10"/>
        <color indexed="8"/>
        <rFont val="Arial"/>
        <family val="2"/>
      </rPr>
      <t>Paul</t>
    </r>
  </si>
  <si>
    <r>
      <t>DAHILL,</t>
    </r>
    <r>
      <rPr>
        <sz val="10"/>
        <color indexed="8"/>
        <rFont val="Arial"/>
        <family val="2"/>
      </rPr>
      <t xml:space="preserve"> Richard</t>
    </r>
  </si>
  <si>
    <r>
      <t>TAIJERON,</t>
    </r>
    <r>
      <rPr>
        <sz val="10"/>
        <color indexed="8"/>
        <rFont val="Arial"/>
        <family val="2"/>
      </rPr>
      <t xml:space="preserve"> Francis</t>
    </r>
  </si>
  <si>
    <r>
      <t>SANTOS,</t>
    </r>
    <r>
      <rPr>
        <sz val="10"/>
        <color indexed="8"/>
        <rFont val="Arial"/>
        <family val="2"/>
      </rPr>
      <t xml:space="preserve"> Roque</t>
    </r>
  </si>
  <si>
    <r>
      <t>SANTIAGO,</t>
    </r>
    <r>
      <rPr>
        <sz val="10"/>
        <color indexed="8"/>
        <rFont val="Arial"/>
        <family val="2"/>
      </rPr>
      <t xml:space="preserve"> Abraham</t>
    </r>
  </si>
  <si>
    <r>
      <t xml:space="preserve">CRUZ, </t>
    </r>
    <r>
      <rPr>
        <sz val="10"/>
        <color indexed="8"/>
        <rFont val="Arial"/>
        <family val="2"/>
      </rPr>
      <t xml:space="preserve">Joaquin Q. </t>
    </r>
  </si>
  <si>
    <r>
      <t xml:space="preserve">SAHAGON, </t>
    </r>
    <r>
      <rPr>
        <sz val="10"/>
        <color indexed="8"/>
        <rFont val="Arial"/>
        <family val="2"/>
      </rPr>
      <t>Victor</t>
    </r>
  </si>
  <si>
    <r>
      <t>GUERRERO,</t>
    </r>
    <r>
      <rPr>
        <sz val="10"/>
        <color indexed="8"/>
        <rFont val="Arial"/>
        <family val="2"/>
      </rPr>
      <t xml:space="preserve"> Anthony</t>
    </r>
  </si>
  <si>
    <r>
      <t>BUAN,</t>
    </r>
    <r>
      <rPr>
        <sz val="10"/>
        <color indexed="8"/>
        <rFont val="Arial"/>
        <family val="2"/>
      </rPr>
      <t xml:space="preserve"> Leodegario</t>
    </r>
  </si>
  <si>
    <r>
      <t>ESTEVES,</t>
    </r>
    <r>
      <rPr>
        <sz val="10"/>
        <color indexed="8"/>
        <rFont val="Arial"/>
        <family val="2"/>
      </rPr>
      <t xml:space="preserve"> Francisco</t>
    </r>
  </si>
  <si>
    <r>
      <t>ESPINO,</t>
    </r>
    <r>
      <rPr>
        <sz val="10"/>
        <color indexed="8"/>
        <rFont val="Arial"/>
        <family val="2"/>
      </rPr>
      <t xml:space="preserve"> Arsenio</t>
    </r>
  </si>
  <si>
    <r>
      <t>PANGELINAN,</t>
    </r>
    <r>
      <rPr>
        <sz val="10"/>
        <color indexed="8"/>
        <rFont val="Arial"/>
        <family val="2"/>
      </rPr>
      <t xml:space="preserve"> Joaquin </t>
    </r>
  </si>
  <si>
    <r>
      <t xml:space="preserve">CHACO, </t>
    </r>
    <r>
      <rPr>
        <sz val="10"/>
        <color indexed="8"/>
        <rFont val="Arial"/>
        <family val="2"/>
      </rPr>
      <t>Thomas</t>
    </r>
  </si>
  <si>
    <r>
      <t>SANTOS,</t>
    </r>
    <r>
      <rPr>
        <sz val="10"/>
        <color indexed="8"/>
        <rFont val="Arial"/>
        <family val="2"/>
      </rPr>
      <t xml:space="preserve"> Franklin</t>
    </r>
  </si>
  <si>
    <r>
      <t xml:space="preserve">DONATO, </t>
    </r>
    <r>
      <rPr>
        <sz val="10"/>
        <color indexed="8"/>
        <rFont val="Arial"/>
        <family val="2"/>
      </rPr>
      <t>Christopher</t>
    </r>
  </si>
  <si>
    <r>
      <t>NAPUTI,</t>
    </r>
    <r>
      <rPr>
        <sz val="10"/>
        <color indexed="8"/>
        <rFont val="Arial"/>
        <family val="2"/>
      </rPr>
      <t xml:space="preserve"> Raymond Ag</t>
    </r>
  </si>
  <si>
    <r>
      <t>CEPEDA,</t>
    </r>
    <r>
      <rPr>
        <sz val="10"/>
        <color indexed="8"/>
        <rFont val="Arial"/>
        <family val="2"/>
      </rPr>
      <t xml:space="preserve"> Leonora</t>
    </r>
  </si>
  <si>
    <r>
      <t>MARTINEZ,</t>
    </r>
    <r>
      <rPr>
        <sz val="10"/>
        <color indexed="8"/>
        <rFont val="Arial"/>
        <family val="2"/>
      </rPr>
      <t xml:space="preserve"> Michael</t>
    </r>
  </si>
  <si>
    <r>
      <t>MENO,</t>
    </r>
    <r>
      <rPr>
        <sz val="10"/>
        <color indexed="8"/>
        <rFont val="Arial"/>
        <family val="2"/>
      </rPr>
      <t xml:space="preserve"> Jesse</t>
    </r>
  </si>
  <si>
    <r>
      <t>LIZAMA,</t>
    </r>
    <r>
      <rPr>
        <sz val="10"/>
        <color indexed="8"/>
        <rFont val="Arial"/>
        <family val="2"/>
      </rPr>
      <t xml:space="preserve"> Frank</t>
    </r>
  </si>
  <si>
    <r>
      <t>TAITINGFONG,</t>
    </r>
    <r>
      <rPr>
        <sz val="10"/>
        <color indexed="8"/>
        <rFont val="Arial"/>
        <family val="2"/>
      </rPr>
      <t xml:space="preserve"> Herbert</t>
    </r>
  </si>
  <si>
    <r>
      <t>QUICHOCHO,</t>
    </r>
    <r>
      <rPr>
        <sz val="10"/>
        <color indexed="8"/>
        <rFont val="Arial"/>
        <family val="2"/>
      </rPr>
      <t xml:space="preserve"> Raymond</t>
    </r>
  </si>
  <si>
    <r>
      <t>MATEO,</t>
    </r>
    <r>
      <rPr>
        <sz val="10"/>
        <color indexed="8"/>
        <rFont val="Arial"/>
        <family val="2"/>
      </rPr>
      <t xml:space="preserve"> Maria</t>
    </r>
  </si>
  <si>
    <r>
      <t>TEDPAHOGO,</t>
    </r>
    <r>
      <rPr>
        <sz val="10"/>
        <color indexed="8"/>
        <rFont val="Arial"/>
        <family val="2"/>
      </rPr>
      <t xml:space="preserve"> Annette</t>
    </r>
  </si>
  <si>
    <r>
      <t>BARROW,</t>
    </r>
    <r>
      <rPr>
        <sz val="10"/>
        <color indexed="8"/>
        <rFont val="Arial"/>
        <family val="2"/>
      </rPr>
      <t xml:space="preserve"> Ricky</t>
    </r>
  </si>
  <si>
    <r>
      <t xml:space="preserve">SIGUENZA, </t>
    </r>
    <r>
      <rPr>
        <sz val="10"/>
        <color indexed="8"/>
        <rFont val="Arial"/>
        <family val="2"/>
      </rPr>
      <t>John</t>
    </r>
  </si>
  <si>
    <r>
      <t xml:space="preserve">PATAWARAN, </t>
    </r>
    <r>
      <rPr>
        <sz val="10"/>
        <color indexed="8"/>
        <rFont val="Arial"/>
        <family val="2"/>
      </rPr>
      <t>George</t>
    </r>
  </si>
  <si>
    <r>
      <t>LEON GUERRERO,</t>
    </r>
    <r>
      <rPr>
        <sz val="10"/>
        <color indexed="8"/>
        <rFont val="Arial"/>
        <family val="2"/>
      </rPr>
      <t xml:space="preserve"> Joseph</t>
    </r>
  </si>
  <si>
    <r>
      <t>LORENZO,</t>
    </r>
    <r>
      <rPr>
        <sz val="10"/>
        <color indexed="8"/>
        <rFont val="Arial"/>
        <family val="2"/>
      </rPr>
      <t xml:space="preserve"> Larry</t>
    </r>
  </si>
  <si>
    <r>
      <t>PEREDA,</t>
    </r>
    <r>
      <rPr>
        <sz val="10"/>
        <color indexed="8"/>
        <rFont val="Arial"/>
        <family val="2"/>
      </rPr>
      <t xml:space="preserve"> Francisco</t>
    </r>
  </si>
  <si>
    <r>
      <t>MAFNAS,</t>
    </r>
    <r>
      <rPr>
        <sz val="10"/>
        <color indexed="8"/>
        <rFont val="Arial"/>
        <family val="2"/>
      </rPr>
      <t xml:space="preserve"> David</t>
    </r>
  </si>
  <si>
    <r>
      <t>SPOTANSKI,</t>
    </r>
    <r>
      <rPr>
        <sz val="10"/>
        <color indexed="8"/>
        <rFont val="Arial"/>
        <family val="2"/>
      </rPr>
      <t xml:space="preserve"> Larry</t>
    </r>
  </si>
  <si>
    <r>
      <t>CALVO,</t>
    </r>
    <r>
      <rPr>
        <sz val="10"/>
        <color indexed="8"/>
        <rFont val="Arial"/>
        <family val="2"/>
      </rPr>
      <t xml:space="preserve"> Anthony</t>
    </r>
  </si>
  <si>
    <r>
      <t>SANTOS,</t>
    </r>
    <r>
      <rPr>
        <sz val="10"/>
        <color indexed="8"/>
        <rFont val="Arial"/>
        <family val="2"/>
      </rPr>
      <t xml:space="preserve"> Jimmy</t>
    </r>
  </si>
  <si>
    <r>
      <t>MANGLONA,</t>
    </r>
    <r>
      <rPr>
        <sz val="10"/>
        <color indexed="8"/>
        <rFont val="Arial"/>
        <family val="2"/>
      </rPr>
      <t xml:space="preserve"> Christopher</t>
    </r>
  </si>
  <si>
    <r>
      <t>MESA,</t>
    </r>
    <r>
      <rPr>
        <sz val="10"/>
        <color indexed="8"/>
        <rFont val="Arial"/>
        <family val="2"/>
      </rPr>
      <t xml:space="preserve"> Franklin</t>
    </r>
  </si>
  <si>
    <r>
      <t>CONCEPCION,</t>
    </r>
    <r>
      <rPr>
        <sz val="10"/>
        <color indexed="8"/>
        <rFont val="Arial"/>
        <family val="2"/>
      </rPr>
      <t xml:space="preserve"> Jessica</t>
    </r>
  </si>
  <si>
    <r>
      <t>DE LA CRUZ,</t>
    </r>
    <r>
      <rPr>
        <sz val="10"/>
        <color indexed="8"/>
        <rFont val="Arial"/>
        <family val="2"/>
      </rPr>
      <t xml:space="preserve"> Zachary</t>
    </r>
  </si>
  <si>
    <r>
      <t>TOPASNA,</t>
    </r>
    <r>
      <rPr>
        <sz val="10"/>
        <color indexed="8"/>
        <rFont val="Arial"/>
        <family val="2"/>
      </rPr>
      <t xml:space="preserve"> Eugene</t>
    </r>
  </si>
  <si>
    <r>
      <t>AGUON,</t>
    </r>
    <r>
      <rPr>
        <sz val="10"/>
        <color indexed="8"/>
        <rFont val="Arial"/>
        <family val="2"/>
      </rPr>
      <t xml:space="preserve"> Jesse</t>
    </r>
  </si>
  <si>
    <r>
      <t>SANTOS,</t>
    </r>
    <r>
      <rPr>
        <sz val="10"/>
        <color indexed="8"/>
        <rFont val="Arial"/>
        <family val="2"/>
      </rPr>
      <t xml:space="preserve"> Dave</t>
    </r>
  </si>
  <si>
    <r>
      <t>MESA,</t>
    </r>
    <r>
      <rPr>
        <sz val="10"/>
        <color indexed="8"/>
        <rFont val="Arial"/>
        <family val="2"/>
      </rPr>
      <t xml:space="preserve"> Victor</t>
    </r>
  </si>
  <si>
    <r>
      <t xml:space="preserve">BAMBA, </t>
    </r>
    <r>
      <rPr>
        <sz val="10"/>
        <color indexed="8"/>
        <rFont val="Arial"/>
        <family val="2"/>
      </rPr>
      <t>Vincent</t>
    </r>
  </si>
  <si>
    <r>
      <t xml:space="preserve">BENAVENTE, </t>
    </r>
    <r>
      <rPr>
        <sz val="10"/>
        <color indexed="8"/>
        <rFont val="Arial"/>
        <family val="2"/>
      </rPr>
      <t>Albert</t>
    </r>
  </si>
  <si>
    <r>
      <t>SABLAN,</t>
    </r>
    <r>
      <rPr>
        <sz val="10"/>
        <color indexed="8"/>
        <rFont val="Arial"/>
        <family val="2"/>
      </rPr>
      <t xml:space="preserve"> Johnny</t>
    </r>
  </si>
  <si>
    <r>
      <t xml:space="preserve">TOVES, </t>
    </r>
    <r>
      <rPr>
        <sz val="10"/>
        <color indexed="8"/>
        <rFont val="Arial"/>
        <family val="2"/>
      </rPr>
      <t>Erik</t>
    </r>
  </si>
  <si>
    <r>
      <t>QUINATA,</t>
    </r>
    <r>
      <rPr>
        <sz val="10"/>
        <color indexed="8"/>
        <rFont val="Arial"/>
        <family val="2"/>
      </rPr>
      <t xml:space="preserve"> Joseph</t>
    </r>
  </si>
  <si>
    <r>
      <t>PEREIRA,</t>
    </r>
    <r>
      <rPr>
        <sz val="10"/>
        <color indexed="8"/>
        <rFont val="Arial"/>
        <family val="2"/>
      </rPr>
      <t xml:space="preserve"> Ronald</t>
    </r>
  </si>
  <si>
    <r>
      <t>MAYSHO,</t>
    </r>
    <r>
      <rPr>
        <sz val="10"/>
        <color indexed="8"/>
        <rFont val="Arial"/>
        <family val="2"/>
      </rPr>
      <t xml:space="preserve"> BM</t>
    </r>
  </si>
  <si>
    <r>
      <t>PEREZ,</t>
    </r>
    <r>
      <rPr>
        <sz val="10"/>
        <color indexed="8"/>
        <rFont val="Arial"/>
        <family val="2"/>
      </rPr>
      <t xml:space="preserve"> Eddy</t>
    </r>
  </si>
  <si>
    <r>
      <t>CABRERA,</t>
    </r>
    <r>
      <rPr>
        <sz val="10"/>
        <color indexed="8"/>
        <rFont val="Arial"/>
        <family val="2"/>
      </rPr>
      <t xml:space="preserve"> Jessie</t>
    </r>
  </si>
  <si>
    <r>
      <t>TAITAGUE,</t>
    </r>
    <r>
      <rPr>
        <sz val="10"/>
        <color indexed="8"/>
        <rFont val="Arial"/>
        <family val="2"/>
      </rPr>
      <t xml:space="preserve"> Joseph</t>
    </r>
  </si>
  <si>
    <r>
      <t>TANO,</t>
    </r>
    <r>
      <rPr>
        <sz val="10"/>
        <color indexed="8"/>
        <rFont val="Arial"/>
        <family val="2"/>
      </rPr>
      <t xml:space="preserve"> Julius</t>
    </r>
  </si>
  <si>
    <r>
      <t>AGUON,</t>
    </r>
    <r>
      <rPr>
        <sz val="10"/>
        <color indexed="8"/>
        <rFont val="Arial"/>
        <family val="2"/>
      </rPr>
      <t xml:space="preserve"> Marvin</t>
    </r>
  </si>
  <si>
    <r>
      <t>OSBORNE,</t>
    </r>
    <r>
      <rPr>
        <sz val="10"/>
        <color indexed="8"/>
        <rFont val="Arial"/>
        <family val="2"/>
      </rPr>
      <t xml:space="preserve"> Gerald Jr.</t>
    </r>
  </si>
  <si>
    <r>
      <t>QUENGA,</t>
    </r>
    <r>
      <rPr>
        <sz val="10"/>
        <color indexed="8"/>
        <rFont val="Arial"/>
        <family val="2"/>
      </rPr>
      <t xml:space="preserve"> Ricky</t>
    </r>
  </si>
  <si>
    <r>
      <t xml:space="preserve">HOCOG, </t>
    </r>
    <r>
      <rPr>
        <sz val="10"/>
        <color indexed="8"/>
        <rFont val="Arial"/>
        <family val="2"/>
      </rPr>
      <t>Gerry</t>
    </r>
  </si>
  <si>
    <r>
      <t>CRUZ,</t>
    </r>
    <r>
      <rPr>
        <sz val="10"/>
        <color indexed="8"/>
        <rFont val="Arial"/>
        <family val="2"/>
      </rPr>
      <t xml:space="preserve"> Anthony R.</t>
    </r>
  </si>
  <si>
    <r>
      <t>MANTANONA,</t>
    </r>
    <r>
      <rPr>
        <sz val="10"/>
        <color indexed="8"/>
        <rFont val="Arial"/>
        <family val="2"/>
      </rPr>
      <t xml:space="preserve"> Isaac</t>
    </r>
  </si>
  <si>
    <r>
      <t>SANTOS,</t>
    </r>
    <r>
      <rPr>
        <sz val="10"/>
        <color indexed="8"/>
        <rFont val="Arial"/>
        <family val="2"/>
      </rPr>
      <t xml:space="preserve"> Paul</t>
    </r>
  </si>
  <si>
    <r>
      <t xml:space="preserve">SAN AGUSTIN, </t>
    </r>
    <r>
      <rPr>
        <sz val="10"/>
        <color indexed="8"/>
        <rFont val="Arial"/>
        <family val="2"/>
      </rPr>
      <t>Patrick</t>
    </r>
  </si>
  <si>
    <r>
      <t>CRUZ,</t>
    </r>
    <r>
      <rPr>
        <sz val="10"/>
        <color indexed="8"/>
        <rFont val="Arial"/>
        <family val="2"/>
      </rPr>
      <t xml:space="preserve"> Paul A.</t>
    </r>
  </si>
  <si>
    <r>
      <t xml:space="preserve">LEON GUERRERO, </t>
    </r>
    <r>
      <rPr>
        <sz val="10"/>
        <color indexed="8"/>
        <rFont val="Arial"/>
        <family val="2"/>
      </rPr>
      <t>Richard</t>
    </r>
  </si>
  <si>
    <r>
      <t>QUINTANILLA,</t>
    </r>
    <r>
      <rPr>
        <sz val="10"/>
        <color indexed="8"/>
        <rFont val="Arial"/>
        <family val="2"/>
      </rPr>
      <t xml:space="preserve"> Norbert</t>
    </r>
  </si>
  <si>
    <r>
      <t>TERRELL,</t>
    </r>
    <r>
      <rPr>
        <sz val="10"/>
        <color indexed="8"/>
        <rFont val="Arial"/>
        <family val="2"/>
      </rPr>
      <t xml:space="preserve"> Henry</t>
    </r>
  </si>
  <si>
    <r>
      <t>ALINGOG,</t>
    </r>
    <r>
      <rPr>
        <sz val="10"/>
        <color indexed="8"/>
        <rFont val="Arial"/>
        <family val="2"/>
      </rPr>
      <t xml:space="preserve"> Ronel</t>
    </r>
  </si>
  <si>
    <r>
      <t>TAISIPIC,</t>
    </r>
    <r>
      <rPr>
        <sz val="10"/>
        <color indexed="8"/>
        <rFont val="Arial"/>
        <family val="2"/>
      </rPr>
      <t xml:space="preserve"> Jacob</t>
    </r>
  </si>
  <si>
    <r>
      <t xml:space="preserve">LEON GUERRERO, </t>
    </r>
    <r>
      <rPr>
        <sz val="10"/>
        <color indexed="8"/>
        <rFont val="Arial"/>
        <family val="2"/>
      </rPr>
      <t>Julie</t>
    </r>
  </si>
  <si>
    <r>
      <t>JESSOP,</t>
    </r>
    <r>
      <rPr>
        <sz val="10"/>
        <color indexed="8"/>
        <rFont val="Arial"/>
        <family val="2"/>
      </rPr>
      <t xml:space="preserve"> Aaron</t>
    </r>
  </si>
  <si>
    <r>
      <t>LAGMAN,</t>
    </r>
    <r>
      <rPr>
        <sz val="10"/>
        <color indexed="8"/>
        <rFont val="Arial"/>
        <family val="2"/>
      </rPr>
      <t xml:space="preserve"> Ildefonso</t>
    </r>
  </si>
  <si>
    <r>
      <t>CRUZ,</t>
    </r>
    <r>
      <rPr>
        <sz val="10"/>
        <color indexed="8"/>
        <rFont val="Arial"/>
        <family val="2"/>
      </rPr>
      <t xml:space="preserve"> Gus</t>
    </r>
  </si>
  <si>
    <r>
      <t>DIEGO,</t>
    </r>
    <r>
      <rPr>
        <sz val="10"/>
        <color indexed="8"/>
        <rFont val="Arial"/>
        <family val="2"/>
      </rPr>
      <t xml:space="preserve"> Peter</t>
    </r>
  </si>
  <si>
    <r>
      <t xml:space="preserve">TAITANO, </t>
    </r>
    <r>
      <rPr>
        <sz val="10"/>
        <color indexed="8"/>
        <rFont val="Arial"/>
        <family val="2"/>
      </rPr>
      <t>David</t>
    </r>
  </si>
  <si>
    <r>
      <t xml:space="preserve">BLAS, </t>
    </r>
    <r>
      <rPr>
        <sz val="10"/>
        <color indexed="8"/>
        <rFont val="Arial"/>
        <family val="2"/>
      </rPr>
      <t>Timothy</t>
    </r>
  </si>
  <si>
    <r>
      <t xml:space="preserve">CRISOSTOMO, </t>
    </r>
    <r>
      <rPr>
        <sz val="10"/>
        <color indexed="8"/>
        <rFont val="Arial"/>
        <family val="2"/>
      </rPr>
      <t>Edward</t>
    </r>
  </si>
  <si>
    <r>
      <t xml:space="preserve">GARCIA, </t>
    </r>
    <r>
      <rPr>
        <sz val="10"/>
        <color indexed="8"/>
        <rFont val="Arial"/>
        <family val="2"/>
      </rPr>
      <t>Frank</t>
    </r>
  </si>
  <si>
    <r>
      <t>AROMIN,</t>
    </r>
    <r>
      <rPr>
        <sz val="10"/>
        <color indexed="8"/>
        <rFont val="Arial"/>
        <family val="2"/>
      </rPr>
      <t xml:space="preserve"> Alexis</t>
    </r>
  </si>
  <si>
    <r>
      <t>QUINTANILLA,</t>
    </r>
    <r>
      <rPr>
        <sz val="10"/>
        <color indexed="8"/>
        <rFont val="Arial"/>
        <family val="2"/>
      </rPr>
      <t xml:space="preserve"> Ronald</t>
    </r>
  </si>
  <si>
    <r>
      <t xml:space="preserve">SORIANO, </t>
    </r>
    <r>
      <rPr>
        <sz val="10"/>
        <color indexed="8"/>
        <rFont val="Arial"/>
        <family val="2"/>
      </rPr>
      <t>Jesse</t>
    </r>
  </si>
  <si>
    <r>
      <t xml:space="preserve">LOVE, </t>
    </r>
    <r>
      <rPr>
        <sz val="10"/>
        <color indexed="8"/>
        <rFont val="Arial"/>
        <family val="2"/>
      </rPr>
      <t>Bobby</t>
    </r>
  </si>
  <si>
    <r>
      <t>ZARAGOZA,</t>
    </r>
    <r>
      <rPr>
        <sz val="10"/>
        <color indexed="8"/>
        <rFont val="Arial"/>
        <family val="2"/>
      </rPr>
      <t xml:space="preserve"> Ely</t>
    </r>
  </si>
  <si>
    <r>
      <t>TAIANAO,</t>
    </r>
    <r>
      <rPr>
        <sz val="10"/>
        <color indexed="8"/>
        <rFont val="Arial"/>
        <family val="2"/>
      </rPr>
      <t xml:space="preserve"> Frank</t>
    </r>
  </si>
  <si>
    <r>
      <t xml:space="preserve">TAKANO, </t>
    </r>
    <r>
      <rPr>
        <sz val="10"/>
        <color indexed="8"/>
        <rFont val="Arial"/>
        <family val="2"/>
      </rPr>
      <t>Robert</t>
    </r>
  </si>
  <si>
    <r>
      <t>SABLAN,</t>
    </r>
    <r>
      <rPr>
        <sz val="10"/>
        <color indexed="8"/>
        <rFont val="Arial"/>
        <family val="2"/>
      </rPr>
      <t xml:space="preserve"> Jesse</t>
    </r>
  </si>
  <si>
    <r>
      <t>BLAS,</t>
    </r>
    <r>
      <rPr>
        <sz val="10"/>
        <color indexed="8"/>
        <rFont val="Arial"/>
        <family val="2"/>
      </rPr>
      <t xml:space="preserve"> Jamie</t>
    </r>
  </si>
  <si>
    <r>
      <t>ESTEVES,</t>
    </r>
    <r>
      <rPr>
        <sz val="10"/>
        <color indexed="8"/>
        <rFont val="Arial"/>
        <family val="2"/>
      </rPr>
      <t xml:space="preserve"> Eric</t>
    </r>
  </si>
  <si>
    <r>
      <t>NAPUTI,</t>
    </r>
    <r>
      <rPr>
        <sz val="10"/>
        <color indexed="8"/>
        <rFont val="Arial"/>
        <family val="2"/>
      </rPr>
      <t xml:space="preserve"> Raymond Ac</t>
    </r>
  </si>
  <si>
    <r>
      <t>GOGUE,</t>
    </r>
    <r>
      <rPr>
        <sz val="10"/>
        <color indexed="8"/>
        <rFont val="Arial"/>
        <family val="2"/>
      </rPr>
      <t xml:space="preserve"> Heath</t>
    </r>
  </si>
  <si>
    <r>
      <t>GUERRERO,</t>
    </r>
    <r>
      <rPr>
        <sz val="10"/>
        <color indexed="8"/>
        <rFont val="Arial"/>
        <family val="2"/>
      </rPr>
      <t xml:space="preserve"> Joseph</t>
    </r>
  </si>
  <si>
    <r>
      <t>BLAS,</t>
    </r>
    <r>
      <rPr>
        <sz val="10"/>
        <color indexed="8"/>
        <rFont val="Arial"/>
        <family val="2"/>
      </rPr>
      <t xml:space="preserve"> Devina</t>
    </r>
  </si>
  <si>
    <r>
      <t>MANASALA,</t>
    </r>
    <r>
      <rPr>
        <sz val="10"/>
        <color indexed="8"/>
        <rFont val="Arial"/>
        <family val="2"/>
      </rPr>
      <t xml:space="preserve"> Gerald</t>
    </r>
  </si>
  <si>
    <r>
      <t>BAYNUM,</t>
    </r>
    <r>
      <rPr>
        <sz val="10"/>
        <color indexed="8"/>
        <rFont val="Arial"/>
        <family val="2"/>
      </rPr>
      <t xml:space="preserve"> Allen</t>
    </r>
  </si>
  <si>
    <r>
      <t>TAIJERON,</t>
    </r>
    <r>
      <rPr>
        <sz val="10"/>
        <color indexed="8"/>
        <rFont val="Arial"/>
        <family val="2"/>
      </rPr>
      <t xml:space="preserve"> Michael</t>
    </r>
  </si>
  <si>
    <r>
      <t>NAPUTI,</t>
    </r>
    <r>
      <rPr>
        <sz val="10"/>
        <color indexed="8"/>
        <rFont val="Arial"/>
        <family val="2"/>
      </rPr>
      <t xml:space="preserve"> Phillip</t>
    </r>
  </si>
  <si>
    <r>
      <t>NEDEDOG,</t>
    </r>
    <r>
      <rPr>
        <sz val="10"/>
        <color indexed="8"/>
        <rFont val="Arial"/>
        <family val="2"/>
      </rPr>
      <t xml:space="preserve"> Maria</t>
    </r>
  </si>
  <si>
    <r>
      <t xml:space="preserve">MAPOTE, </t>
    </r>
    <r>
      <rPr>
        <sz val="10"/>
        <color indexed="8"/>
        <rFont val="Arial"/>
        <family val="2"/>
      </rPr>
      <t>Milo</t>
    </r>
  </si>
  <si>
    <r>
      <t>AQUININGOC,</t>
    </r>
    <r>
      <rPr>
        <sz val="10"/>
        <color indexed="8"/>
        <rFont val="Arial"/>
        <family val="2"/>
      </rPr>
      <t xml:space="preserve"> Jesus</t>
    </r>
  </si>
  <si>
    <r>
      <t>FRANCISCO,</t>
    </r>
    <r>
      <rPr>
        <sz val="10"/>
        <color indexed="8"/>
        <rFont val="Arial"/>
        <family val="2"/>
      </rPr>
      <t xml:space="preserve"> Anthony</t>
    </r>
  </si>
  <si>
    <r>
      <t>KING,</t>
    </r>
    <r>
      <rPr>
        <sz val="10"/>
        <color indexed="8"/>
        <rFont val="Arial"/>
        <family val="2"/>
      </rPr>
      <t xml:space="preserve"> Tobias</t>
    </r>
  </si>
  <si>
    <r>
      <t>SASAKI,</t>
    </r>
    <r>
      <rPr>
        <sz val="10"/>
        <color indexed="8"/>
        <rFont val="Arial"/>
        <family val="2"/>
      </rPr>
      <t xml:space="preserve"> Rueben</t>
    </r>
  </si>
  <si>
    <r>
      <t>GILL,</t>
    </r>
    <r>
      <rPr>
        <sz val="10"/>
        <color indexed="8"/>
        <rFont val="Arial"/>
        <family val="2"/>
      </rPr>
      <t xml:space="preserve"> Matthew</t>
    </r>
  </si>
  <si>
    <r>
      <t xml:space="preserve">MORADA, </t>
    </r>
    <r>
      <rPr>
        <sz val="10"/>
        <color indexed="8"/>
        <rFont val="Arial"/>
        <family val="2"/>
      </rPr>
      <t>Van</t>
    </r>
  </si>
  <si>
    <r>
      <t xml:space="preserve">SANTIAGO, </t>
    </r>
    <r>
      <rPr>
        <sz val="10"/>
        <color indexed="8"/>
        <rFont val="Arial"/>
        <family val="2"/>
      </rPr>
      <t>Joseph</t>
    </r>
  </si>
  <si>
    <r>
      <t>PLANTILLA,</t>
    </r>
    <r>
      <rPr>
        <sz val="10"/>
        <color indexed="8"/>
        <rFont val="Arial"/>
        <family val="2"/>
      </rPr>
      <t xml:space="preserve"> Jowalden</t>
    </r>
  </si>
  <si>
    <r>
      <t xml:space="preserve">LIMO, </t>
    </r>
    <r>
      <rPr>
        <sz val="10"/>
        <color indexed="8"/>
        <rFont val="Arial"/>
        <family val="2"/>
      </rPr>
      <t xml:space="preserve">Jeffrey </t>
    </r>
  </si>
  <si>
    <r>
      <t>BENAVENTE,</t>
    </r>
    <r>
      <rPr>
        <sz val="10"/>
        <color indexed="8"/>
        <rFont val="Arial"/>
        <family val="2"/>
      </rPr>
      <t xml:space="preserve"> Brian</t>
    </r>
  </si>
  <si>
    <r>
      <t>RIVERA,</t>
    </r>
    <r>
      <rPr>
        <sz val="10"/>
        <color indexed="8"/>
        <rFont val="Arial"/>
        <family val="2"/>
      </rPr>
      <t xml:space="preserve"> Ryan</t>
    </r>
  </si>
  <si>
    <r>
      <t>PAULINO,</t>
    </r>
    <r>
      <rPr>
        <sz val="10"/>
        <color indexed="8"/>
        <rFont val="Arial"/>
        <family val="2"/>
      </rPr>
      <t xml:space="preserve"> Bernard</t>
    </r>
  </si>
  <si>
    <r>
      <t>PABLO,</t>
    </r>
    <r>
      <rPr>
        <sz val="10"/>
        <color indexed="8"/>
        <rFont val="Arial"/>
        <family val="2"/>
      </rPr>
      <t xml:space="preserve"> Ronald</t>
    </r>
  </si>
  <si>
    <r>
      <t>KHO,</t>
    </r>
    <r>
      <rPr>
        <sz val="10"/>
        <color indexed="8"/>
        <rFont val="Arial"/>
        <family val="2"/>
      </rPr>
      <t xml:space="preserve"> Willie</t>
    </r>
  </si>
  <si>
    <r>
      <t>QUENGA,</t>
    </r>
    <r>
      <rPr>
        <sz val="10"/>
        <color indexed="8"/>
        <rFont val="Arial"/>
        <family val="2"/>
      </rPr>
      <t xml:space="preserve"> Andrew</t>
    </r>
  </si>
  <si>
    <r>
      <t>CASTRO,</t>
    </r>
    <r>
      <rPr>
        <sz val="10"/>
        <color indexed="8"/>
        <rFont val="Arial"/>
        <family val="2"/>
      </rPr>
      <t xml:space="preserve"> Ann</t>
    </r>
  </si>
  <si>
    <r>
      <t>JOSEPH,</t>
    </r>
    <r>
      <rPr>
        <sz val="10"/>
        <color indexed="8"/>
        <rFont val="Arial"/>
        <family val="2"/>
      </rPr>
      <t xml:space="preserve"> BJ (LTA)</t>
    </r>
  </si>
  <si>
    <r>
      <t>TEDTAOTAO,</t>
    </r>
    <r>
      <rPr>
        <sz val="10"/>
        <color indexed="8"/>
        <rFont val="Arial"/>
        <family val="2"/>
      </rPr>
      <t xml:space="preserve"> Eric</t>
    </r>
  </si>
  <si>
    <r>
      <t>POCAIGUE,</t>
    </r>
    <r>
      <rPr>
        <sz val="10"/>
        <color indexed="8"/>
        <rFont val="Arial"/>
        <family val="2"/>
      </rPr>
      <t xml:space="preserve"> Joey</t>
    </r>
  </si>
  <si>
    <r>
      <t>ANDERSON,</t>
    </r>
    <r>
      <rPr>
        <sz val="10"/>
        <color indexed="8"/>
        <rFont val="Arial"/>
        <family val="2"/>
      </rPr>
      <t xml:space="preserve"> Joseph</t>
    </r>
  </si>
  <si>
    <r>
      <t>SABLAN,</t>
    </r>
    <r>
      <rPr>
        <sz val="10"/>
        <color indexed="8"/>
        <rFont val="Arial"/>
        <family val="2"/>
      </rPr>
      <t xml:space="preserve"> Ray</t>
    </r>
  </si>
  <si>
    <r>
      <t>SANCHEZ,</t>
    </r>
    <r>
      <rPr>
        <sz val="10"/>
        <color indexed="8"/>
        <rFont val="Arial"/>
        <family val="2"/>
      </rPr>
      <t xml:space="preserve"> Anthony</t>
    </r>
  </si>
  <si>
    <r>
      <t>SALAS,</t>
    </r>
    <r>
      <rPr>
        <sz val="10"/>
        <color indexed="8"/>
        <rFont val="Arial"/>
        <family val="2"/>
      </rPr>
      <t xml:space="preserve"> Joseph </t>
    </r>
  </si>
  <si>
    <r>
      <t>CRUZ,</t>
    </r>
    <r>
      <rPr>
        <sz val="10"/>
        <color indexed="8"/>
        <rFont val="Arial"/>
        <family val="2"/>
      </rPr>
      <t xml:space="preserve"> Gabriel</t>
    </r>
  </si>
  <si>
    <r>
      <t>MARTINEZ,</t>
    </r>
    <r>
      <rPr>
        <sz val="10"/>
        <color indexed="8"/>
        <rFont val="Arial"/>
        <family val="2"/>
      </rPr>
      <t xml:space="preserve"> Glenn</t>
    </r>
  </si>
  <si>
    <r>
      <t xml:space="preserve">SERINEO, </t>
    </r>
    <r>
      <rPr>
        <sz val="10"/>
        <color indexed="8"/>
        <rFont val="Arial"/>
        <family val="2"/>
      </rPr>
      <t>Frankie</t>
    </r>
  </si>
  <si>
    <r>
      <t>GREEN,</t>
    </r>
    <r>
      <rPr>
        <sz val="10"/>
        <color indexed="8"/>
        <rFont val="Arial"/>
        <family val="2"/>
      </rPr>
      <t xml:space="preserve"> Jimmie</t>
    </r>
  </si>
  <si>
    <r>
      <t xml:space="preserve">CRUZ, </t>
    </r>
    <r>
      <rPr>
        <sz val="10"/>
        <color indexed="8"/>
        <rFont val="Arial"/>
        <family val="2"/>
      </rPr>
      <t>Peter</t>
    </r>
  </si>
  <si>
    <r>
      <t>SAN NICOLAS,</t>
    </r>
    <r>
      <rPr>
        <sz val="10"/>
        <color indexed="8"/>
        <rFont val="Arial"/>
        <family val="2"/>
      </rPr>
      <t xml:space="preserve"> Joseph</t>
    </r>
  </si>
  <si>
    <r>
      <t>PANGELINAN,</t>
    </r>
    <r>
      <rPr>
        <sz val="10"/>
        <color indexed="8"/>
        <rFont val="Arial"/>
        <family val="2"/>
      </rPr>
      <t xml:space="preserve"> Valerie</t>
    </r>
  </si>
  <si>
    <r>
      <t>PANGELINAN,</t>
    </r>
    <r>
      <rPr>
        <sz val="10"/>
        <color indexed="8"/>
        <rFont val="Arial"/>
        <family val="2"/>
      </rPr>
      <t xml:space="preserve"> Dolores</t>
    </r>
  </si>
  <si>
    <r>
      <t xml:space="preserve">SANTOS, </t>
    </r>
    <r>
      <rPr>
        <sz val="10"/>
        <color indexed="8"/>
        <rFont val="Arial"/>
        <family val="2"/>
      </rPr>
      <t>Nativadad</t>
    </r>
  </si>
  <si>
    <r>
      <t>CEPEDA,</t>
    </r>
    <r>
      <rPr>
        <sz val="10"/>
        <color indexed="8"/>
        <rFont val="Arial"/>
        <family val="2"/>
      </rPr>
      <t xml:space="preserve"> George</t>
    </r>
  </si>
  <si>
    <r>
      <t>PELENA,</t>
    </r>
    <r>
      <rPr>
        <sz val="10"/>
        <color indexed="8"/>
        <rFont val="Arial"/>
        <family val="2"/>
      </rPr>
      <t xml:space="preserve"> Cipriano</t>
    </r>
  </si>
  <si>
    <r>
      <t>VACANT</t>
    </r>
    <r>
      <rPr>
        <sz val="10"/>
        <color indexed="8"/>
        <rFont val="Arial"/>
        <family val="2"/>
      </rPr>
      <t xml:space="preserve"> (Jessie Tupaz)</t>
    </r>
  </si>
  <si>
    <r>
      <t>VACANT</t>
    </r>
    <r>
      <rPr>
        <sz val="10"/>
        <color indexed="8"/>
        <rFont val="Arial"/>
        <family val="2"/>
      </rPr>
      <t xml:space="preserve"> (David Borja)</t>
    </r>
  </si>
  <si>
    <r>
      <t>VACANT</t>
    </r>
    <r>
      <rPr>
        <sz val="10"/>
        <color indexed="8"/>
        <rFont val="Arial"/>
        <family val="2"/>
      </rPr>
      <t xml:space="preserve"> (Diana Cruz)</t>
    </r>
  </si>
  <si>
    <r>
      <t>VACANT</t>
    </r>
    <r>
      <rPr>
        <sz val="10"/>
        <color indexed="8"/>
        <rFont val="Arial"/>
        <family val="2"/>
      </rPr>
      <t xml:space="preserve"> (David Quitugua)</t>
    </r>
  </si>
  <si>
    <r>
      <t>VACANT</t>
    </r>
    <r>
      <rPr>
        <sz val="10"/>
        <color indexed="8"/>
        <rFont val="Arial"/>
        <family val="2"/>
      </rPr>
      <t xml:space="preserve"> (Herbert Petree)</t>
    </r>
  </si>
  <si>
    <r>
      <t>VACANT</t>
    </r>
    <r>
      <rPr>
        <sz val="10"/>
        <color indexed="8"/>
        <rFont val="Arial"/>
        <family val="2"/>
      </rPr>
      <t xml:space="preserve"> (Angelina Tupaz)</t>
    </r>
  </si>
  <si>
    <r>
      <t>VACANT</t>
    </r>
    <r>
      <rPr>
        <sz val="10"/>
        <color indexed="8"/>
        <rFont val="Arial"/>
        <family val="2"/>
      </rPr>
      <t xml:space="preserve"> (Franklin Topasna)</t>
    </r>
  </si>
  <si>
    <r>
      <t>VACANT</t>
    </r>
    <r>
      <rPr>
        <sz val="10"/>
        <color indexed="8"/>
        <rFont val="Arial"/>
        <family val="2"/>
      </rPr>
      <t xml:space="preserve"> (Greg Leon Guerrero)</t>
    </r>
  </si>
  <si>
    <r>
      <t>VACANT</t>
    </r>
    <r>
      <rPr>
        <sz val="10"/>
        <color indexed="8"/>
        <rFont val="Arial"/>
        <family val="2"/>
      </rPr>
      <t xml:space="preserve"> (Anna Santiago)</t>
    </r>
  </si>
  <si>
    <r>
      <t>VACANT</t>
    </r>
    <r>
      <rPr>
        <sz val="10"/>
        <color indexed="8"/>
        <rFont val="Arial"/>
        <family val="2"/>
      </rPr>
      <t xml:space="preserve"> (Benavente, Albert)</t>
    </r>
  </si>
  <si>
    <r>
      <t>VACANT</t>
    </r>
    <r>
      <rPr>
        <sz val="10"/>
        <color indexed="8"/>
        <rFont val="Arial"/>
        <family val="2"/>
      </rPr>
      <t xml:space="preserve"> (Joey Fernandez)</t>
    </r>
  </si>
  <si>
    <r>
      <t>VACANT</t>
    </r>
    <r>
      <rPr>
        <sz val="10"/>
        <color indexed="8"/>
        <rFont val="Arial"/>
        <family val="2"/>
      </rPr>
      <t xml:space="preserve"> (Jerome Mantanona)</t>
    </r>
  </si>
  <si>
    <r>
      <t>VACANT</t>
    </r>
    <r>
      <rPr>
        <sz val="10"/>
        <color indexed="8"/>
        <rFont val="Arial"/>
        <family val="2"/>
      </rPr>
      <t xml:space="preserve"> (John Taijeron)</t>
    </r>
  </si>
  <si>
    <r>
      <t>VACANT</t>
    </r>
    <r>
      <rPr>
        <sz val="10"/>
        <color indexed="8"/>
        <rFont val="Arial"/>
        <family val="2"/>
      </rPr>
      <t xml:space="preserve"> (Joaquin O. Cruz, Jr.)</t>
    </r>
  </si>
  <si>
    <r>
      <t>VACANT</t>
    </r>
    <r>
      <rPr>
        <sz val="10"/>
        <color indexed="8"/>
        <rFont val="Arial"/>
        <family val="2"/>
      </rPr>
      <t xml:space="preserve"> (Joseph Anderson)</t>
    </r>
  </si>
  <si>
    <r>
      <t>VACANT</t>
    </r>
    <r>
      <rPr>
        <sz val="10"/>
        <color indexed="8"/>
        <rFont val="Arial"/>
        <family val="2"/>
      </rPr>
      <t xml:space="preserve"> (Jerome Untalan)</t>
    </r>
  </si>
  <si>
    <r>
      <t>VACANT</t>
    </r>
    <r>
      <rPr>
        <sz val="10"/>
        <color indexed="8"/>
        <rFont val="Arial"/>
        <family val="2"/>
      </rPr>
      <t xml:space="preserve"> (Joe Cadilenia)</t>
    </r>
  </si>
  <si>
    <r>
      <t>VACANT</t>
    </r>
    <r>
      <rPr>
        <sz val="10"/>
        <color indexed="8"/>
        <rFont val="Arial"/>
        <family val="2"/>
      </rPr>
      <t xml:space="preserve"> (Nadia Salas)</t>
    </r>
  </si>
  <si>
    <r>
      <t>VACANT</t>
    </r>
    <r>
      <rPr>
        <sz val="10"/>
        <color indexed="8"/>
        <rFont val="Arial"/>
        <family val="2"/>
      </rPr>
      <t xml:space="preserve"> (Fred Pangelinan)</t>
    </r>
  </si>
  <si>
    <r>
      <t>VACANT</t>
    </r>
    <r>
      <rPr>
        <sz val="10"/>
        <color indexed="8"/>
        <rFont val="Arial"/>
        <family val="2"/>
      </rPr>
      <t xml:space="preserve"> (John Iglesias)</t>
    </r>
  </si>
  <si>
    <r>
      <t>BORJA,</t>
    </r>
    <r>
      <rPr>
        <sz val="10"/>
        <color indexed="8"/>
        <rFont val="Arial"/>
        <family val="2"/>
      </rPr>
      <t xml:space="preserve"> Marie</t>
    </r>
  </si>
  <si>
    <r>
      <t>AGUON,</t>
    </r>
    <r>
      <rPr>
        <sz val="10"/>
        <color indexed="8"/>
        <rFont val="Arial"/>
        <family val="2"/>
      </rPr>
      <t xml:space="preserve"> Pascual</t>
    </r>
  </si>
  <si>
    <r>
      <t>SAN NICOLAS,</t>
    </r>
    <r>
      <rPr>
        <sz val="10"/>
        <color indexed="8"/>
        <rFont val="Arial"/>
        <family val="2"/>
      </rPr>
      <t xml:space="preserve"> Lance</t>
    </r>
  </si>
  <si>
    <r>
      <t xml:space="preserve">ANGOCO, </t>
    </r>
    <r>
      <rPr>
        <sz val="10"/>
        <color indexed="8"/>
        <rFont val="Arial"/>
        <family val="2"/>
      </rPr>
      <t>John</t>
    </r>
  </si>
  <si>
    <r>
      <t xml:space="preserve">SUNEGA, </t>
    </r>
    <r>
      <rPr>
        <sz val="10"/>
        <color indexed="8"/>
        <rFont val="Arial"/>
        <family val="2"/>
      </rPr>
      <t>Eugene</t>
    </r>
  </si>
  <si>
    <r>
      <t xml:space="preserve">PANGELINAN, </t>
    </r>
    <r>
      <rPr>
        <sz val="10"/>
        <color indexed="8"/>
        <rFont val="Arial"/>
        <family val="2"/>
      </rPr>
      <t>Melvin</t>
    </r>
  </si>
  <si>
    <r>
      <t>ALMEIDA,</t>
    </r>
    <r>
      <rPr>
        <sz val="10"/>
        <color indexed="8"/>
        <rFont val="Arial"/>
        <family val="2"/>
      </rPr>
      <t xml:space="preserve"> Gerard</t>
    </r>
  </si>
  <si>
    <r>
      <t>QUINATA,</t>
    </r>
    <r>
      <rPr>
        <sz val="10"/>
        <color indexed="8"/>
        <rFont val="Arial"/>
        <family val="2"/>
      </rPr>
      <t xml:space="preserve"> Dwain</t>
    </r>
  </si>
  <si>
    <r>
      <t xml:space="preserve">LUJAN, </t>
    </r>
    <r>
      <rPr>
        <sz val="10"/>
        <color indexed="8"/>
        <rFont val="Arial"/>
        <family val="2"/>
      </rPr>
      <t>Jocelyn</t>
    </r>
  </si>
  <si>
    <r>
      <t>TAINATONGO,</t>
    </r>
    <r>
      <rPr>
        <sz val="10"/>
        <color indexed="8"/>
        <rFont val="Arial"/>
        <family val="2"/>
      </rPr>
      <t xml:space="preserve"> Craig</t>
    </r>
  </si>
  <si>
    <r>
      <t>REMOKET,</t>
    </r>
    <r>
      <rPr>
        <sz val="10"/>
        <color indexed="8"/>
        <rFont val="Arial"/>
        <family val="2"/>
      </rPr>
      <t xml:space="preserve"> Jason</t>
    </r>
  </si>
  <si>
    <r>
      <t xml:space="preserve">CRUZ, </t>
    </r>
    <r>
      <rPr>
        <sz val="10"/>
        <color indexed="8"/>
        <rFont val="Arial"/>
        <family val="2"/>
      </rPr>
      <t>Jeffrey</t>
    </r>
  </si>
  <si>
    <r>
      <t>QUINTANILLA,</t>
    </r>
    <r>
      <rPr>
        <sz val="10"/>
        <color indexed="8"/>
        <rFont val="Arial"/>
        <family val="2"/>
      </rPr>
      <t xml:space="preserve"> Joseph</t>
    </r>
  </si>
  <si>
    <r>
      <t>ROSALIN,</t>
    </r>
    <r>
      <rPr>
        <sz val="10"/>
        <color indexed="8"/>
        <rFont val="Arial"/>
        <family val="2"/>
      </rPr>
      <t xml:space="preserve"> Frankie</t>
    </r>
  </si>
  <si>
    <r>
      <t>SANCHEZ,</t>
    </r>
    <r>
      <rPr>
        <sz val="10"/>
        <color indexed="8"/>
        <rFont val="Arial"/>
        <family val="2"/>
      </rPr>
      <t xml:space="preserve"> Faye</t>
    </r>
  </si>
  <si>
    <r>
      <t>BENAVENTE,</t>
    </r>
    <r>
      <rPr>
        <sz val="10"/>
        <color indexed="8"/>
        <rFont val="Arial"/>
        <family val="2"/>
      </rPr>
      <t xml:space="preserve"> Peter</t>
    </r>
  </si>
  <si>
    <r>
      <t>CHARGUALAF,</t>
    </r>
    <r>
      <rPr>
        <sz val="10"/>
        <color indexed="8"/>
        <rFont val="Arial"/>
        <family val="2"/>
      </rPr>
      <t xml:space="preserve"> Mike F.</t>
    </r>
  </si>
  <si>
    <r>
      <t>PEREDA,</t>
    </r>
    <r>
      <rPr>
        <sz val="10"/>
        <color indexed="8"/>
        <rFont val="Arial"/>
        <family val="2"/>
      </rPr>
      <t xml:space="preserve"> Guadalupe</t>
    </r>
  </si>
  <si>
    <r>
      <t>MURER,</t>
    </r>
    <r>
      <rPr>
        <sz val="10"/>
        <color indexed="8"/>
        <rFont val="Arial"/>
        <family val="2"/>
      </rPr>
      <t xml:space="preserve"> Van</t>
    </r>
  </si>
  <si>
    <r>
      <t>AGUON,</t>
    </r>
    <r>
      <rPr>
        <sz val="10"/>
        <color indexed="8"/>
        <rFont val="Arial"/>
        <family val="2"/>
      </rPr>
      <t xml:space="preserve"> Vince</t>
    </r>
  </si>
  <si>
    <r>
      <t>SAN NICOLAS,</t>
    </r>
    <r>
      <rPr>
        <sz val="10"/>
        <color indexed="8"/>
        <rFont val="Arial"/>
        <family val="2"/>
      </rPr>
      <t xml:space="preserve"> Jason</t>
    </r>
  </si>
  <si>
    <r>
      <t>SANTOS,</t>
    </r>
    <r>
      <rPr>
        <sz val="10"/>
        <color indexed="8"/>
        <rFont val="Arial"/>
        <family val="2"/>
      </rPr>
      <t xml:space="preserve"> Zachary</t>
    </r>
  </si>
  <si>
    <r>
      <t xml:space="preserve">WILLIAMS, </t>
    </r>
    <r>
      <rPr>
        <sz val="10"/>
        <color indexed="8"/>
        <rFont val="Arial"/>
        <family val="2"/>
      </rPr>
      <t>Alicia</t>
    </r>
  </si>
  <si>
    <r>
      <t>PURUGANAN,</t>
    </r>
    <r>
      <rPr>
        <sz val="10"/>
        <color indexed="8"/>
        <rFont val="Arial"/>
        <family val="2"/>
      </rPr>
      <t xml:space="preserve"> Rene</t>
    </r>
  </si>
  <si>
    <r>
      <t>NEDEDOG,</t>
    </r>
    <r>
      <rPr>
        <sz val="10"/>
        <color indexed="8"/>
        <rFont val="Arial"/>
        <family val="2"/>
      </rPr>
      <t xml:space="preserve"> Brian</t>
    </r>
  </si>
  <si>
    <r>
      <t xml:space="preserve">DUENAS, </t>
    </r>
    <r>
      <rPr>
        <sz val="10"/>
        <color indexed="8"/>
        <rFont val="Arial"/>
        <family val="2"/>
      </rPr>
      <t>David</t>
    </r>
  </si>
  <si>
    <r>
      <t>SANTOS,</t>
    </r>
    <r>
      <rPr>
        <sz val="10"/>
        <color indexed="8"/>
        <rFont val="Arial"/>
        <family val="2"/>
      </rPr>
      <t xml:space="preserve"> Eric</t>
    </r>
  </si>
  <si>
    <r>
      <t>SALOMA,</t>
    </r>
    <r>
      <rPr>
        <sz val="10"/>
        <color indexed="8"/>
        <rFont val="Arial"/>
        <family val="2"/>
      </rPr>
      <t xml:space="preserve"> Joe Marie</t>
    </r>
  </si>
  <si>
    <r>
      <t xml:space="preserve">PAULINO, </t>
    </r>
    <r>
      <rPr>
        <sz val="10"/>
        <color indexed="8"/>
        <rFont val="Arial"/>
        <family val="2"/>
      </rPr>
      <t>Luis</t>
    </r>
  </si>
  <si>
    <r>
      <t>PAULINO,</t>
    </r>
    <r>
      <rPr>
        <sz val="10"/>
        <color indexed="8"/>
        <rFont val="Arial"/>
        <family val="2"/>
      </rPr>
      <t xml:space="preserve"> Jason</t>
    </r>
  </si>
  <si>
    <r>
      <t>QUINATA,</t>
    </r>
    <r>
      <rPr>
        <sz val="10"/>
        <color indexed="8"/>
        <rFont val="Arial"/>
        <family val="2"/>
      </rPr>
      <t xml:space="preserve"> Jerome</t>
    </r>
  </si>
  <si>
    <r>
      <t>ARRIOLA,</t>
    </r>
    <r>
      <rPr>
        <sz val="10"/>
        <color indexed="8"/>
        <rFont val="Arial"/>
        <family val="2"/>
      </rPr>
      <t xml:space="preserve"> John</t>
    </r>
  </si>
  <si>
    <r>
      <t xml:space="preserve">CONCEPCION, </t>
    </r>
    <r>
      <rPr>
        <sz val="10"/>
        <color indexed="8"/>
        <rFont val="Arial"/>
        <family val="2"/>
      </rPr>
      <t>Rebecca</t>
    </r>
  </si>
  <si>
    <r>
      <t>QUIDACHAY,</t>
    </r>
    <r>
      <rPr>
        <sz val="10"/>
        <color indexed="8"/>
        <rFont val="Arial"/>
        <family val="2"/>
      </rPr>
      <t xml:space="preserve"> Jesse</t>
    </r>
  </si>
  <si>
    <r>
      <t>CRUZ,</t>
    </r>
    <r>
      <rPr>
        <sz val="10"/>
        <color indexed="8"/>
        <rFont val="Arial"/>
        <family val="2"/>
      </rPr>
      <t xml:space="preserve"> Sergio</t>
    </r>
  </si>
  <si>
    <r>
      <t>CRUZ,</t>
    </r>
    <r>
      <rPr>
        <sz val="10"/>
        <color indexed="8"/>
        <rFont val="Arial"/>
        <family val="2"/>
      </rPr>
      <t xml:space="preserve"> Anthony P.</t>
    </r>
  </si>
  <si>
    <r>
      <t>TUDELA,</t>
    </r>
    <r>
      <rPr>
        <sz val="10"/>
        <color indexed="8"/>
        <rFont val="Arial"/>
        <family val="2"/>
      </rPr>
      <t xml:space="preserve"> Max</t>
    </r>
  </si>
  <si>
    <r>
      <t xml:space="preserve">AGUON, </t>
    </r>
    <r>
      <rPr>
        <sz val="10"/>
        <color indexed="8"/>
        <rFont val="Arial"/>
        <family val="2"/>
      </rPr>
      <t>Juanita</t>
    </r>
  </si>
  <si>
    <r>
      <t>CRUZ,</t>
    </r>
    <r>
      <rPr>
        <sz val="10"/>
        <color indexed="8"/>
        <rFont val="Arial"/>
        <family val="2"/>
      </rPr>
      <t xml:space="preserve"> Dolores</t>
    </r>
  </si>
  <si>
    <r>
      <t>CRUZ,</t>
    </r>
    <r>
      <rPr>
        <sz val="10"/>
        <color indexed="8"/>
        <rFont val="Arial"/>
        <family val="2"/>
      </rPr>
      <t xml:space="preserve"> Catherine</t>
    </r>
  </si>
  <si>
    <r>
      <t xml:space="preserve">FERNANDEZ, </t>
    </r>
    <r>
      <rPr>
        <sz val="10"/>
        <color indexed="8"/>
        <rFont val="Arial"/>
        <family val="2"/>
      </rPr>
      <t>Victor</t>
    </r>
  </si>
  <si>
    <r>
      <t>CHARGUALAF,</t>
    </r>
    <r>
      <rPr>
        <sz val="10"/>
        <color indexed="8"/>
        <rFont val="Arial"/>
        <family val="2"/>
      </rPr>
      <t xml:space="preserve"> Michael A.</t>
    </r>
  </si>
  <si>
    <r>
      <t>VACANT</t>
    </r>
    <r>
      <rPr>
        <sz val="10"/>
        <color indexed="8"/>
        <rFont val="Arial"/>
        <family val="2"/>
      </rPr>
      <t xml:space="preserve"> (Daniel Pereda)</t>
    </r>
  </si>
  <si>
    <r>
      <t>VACANT</t>
    </r>
    <r>
      <rPr>
        <sz val="10"/>
        <color indexed="8"/>
        <rFont val="Arial"/>
        <family val="2"/>
      </rPr>
      <t xml:space="preserve"> (Feliciano Sayas)</t>
    </r>
  </si>
  <si>
    <r>
      <t>VACANT</t>
    </r>
    <r>
      <rPr>
        <sz val="10"/>
        <color indexed="8"/>
        <rFont val="Arial"/>
        <family val="2"/>
      </rPr>
      <t xml:space="preserve"> (BJ Quichocho)</t>
    </r>
  </si>
  <si>
    <r>
      <t>VACANT</t>
    </r>
    <r>
      <rPr>
        <sz val="10"/>
        <color indexed="8"/>
        <rFont val="Arial"/>
        <family val="2"/>
      </rPr>
      <t xml:space="preserve"> (Andrew Terlaje)</t>
    </r>
  </si>
  <si>
    <r>
      <t>VACANT</t>
    </r>
    <r>
      <rPr>
        <sz val="10"/>
        <color indexed="8"/>
        <rFont val="Arial"/>
        <family val="2"/>
      </rPr>
      <t xml:space="preserve"> (Michael Cruz)</t>
    </r>
  </si>
  <si>
    <r>
      <t>VACANT</t>
    </r>
    <r>
      <rPr>
        <sz val="10"/>
        <color indexed="8"/>
        <rFont val="Arial"/>
        <family val="2"/>
      </rPr>
      <t xml:space="preserve"> (Robert Bownds)</t>
    </r>
  </si>
  <si>
    <t>N/A</t>
  </si>
  <si>
    <r>
      <t>AFAISEN,</t>
    </r>
    <r>
      <rPr>
        <sz val="10"/>
        <color indexed="8"/>
        <rFont val="Arial"/>
        <family val="2"/>
      </rPr>
      <t xml:space="preserve"> Joseph</t>
    </r>
  </si>
  <si>
    <r>
      <t>PEREZ,</t>
    </r>
    <r>
      <rPr>
        <sz val="10"/>
        <color indexed="8"/>
        <rFont val="Arial"/>
        <family val="2"/>
      </rPr>
      <t xml:space="preserve"> Mark</t>
    </r>
  </si>
  <si>
    <r>
      <t>QUINATA,</t>
    </r>
    <r>
      <rPr>
        <sz val="10"/>
        <color indexed="8"/>
        <rFont val="Arial"/>
        <family val="2"/>
      </rPr>
      <t xml:space="preserve"> Gil</t>
    </r>
  </si>
  <si>
    <r>
      <t>CRUZ,</t>
    </r>
    <r>
      <rPr>
        <sz val="10"/>
        <color indexed="8"/>
        <rFont val="Arial"/>
        <family val="2"/>
      </rPr>
      <t xml:space="preserve"> Donna</t>
    </r>
  </si>
  <si>
    <r>
      <t>TOVES,</t>
    </r>
    <r>
      <rPr>
        <sz val="10"/>
        <color indexed="8"/>
        <rFont val="Arial"/>
        <family val="2"/>
      </rPr>
      <t xml:space="preserve"> Christina</t>
    </r>
  </si>
  <si>
    <r>
      <t>CHARFAUROS,</t>
    </r>
    <r>
      <rPr>
        <sz val="10"/>
        <color indexed="8"/>
        <rFont val="Arial"/>
        <family val="2"/>
      </rPr>
      <t xml:space="preserve"> Linda</t>
    </r>
  </si>
  <si>
    <r>
      <t>VACANT</t>
    </r>
    <r>
      <rPr>
        <sz val="10"/>
        <color indexed="8"/>
        <rFont val="Arial"/>
        <family val="2"/>
      </rPr>
      <t xml:space="preserve"> (Melanie Palma)</t>
    </r>
  </si>
  <si>
    <r>
      <t>VACANT</t>
    </r>
    <r>
      <rPr>
        <sz val="10"/>
        <color indexed="8"/>
        <rFont val="Arial"/>
        <family val="2"/>
      </rPr>
      <t xml:space="preserve"> (Michael Stockstill)</t>
    </r>
  </si>
  <si>
    <r>
      <t>ORTIZ,</t>
    </r>
    <r>
      <rPr>
        <sz val="10"/>
        <color indexed="8"/>
        <rFont val="Arial"/>
        <family val="2"/>
      </rPr>
      <t xml:space="preserve"> Linda</t>
    </r>
  </si>
  <si>
    <r>
      <t>DE GUZMAN,</t>
    </r>
    <r>
      <rPr>
        <sz val="10"/>
        <color indexed="8"/>
        <rFont val="Arial"/>
        <family val="2"/>
      </rPr>
      <t xml:space="preserve"> Vicky</t>
    </r>
  </si>
  <si>
    <r>
      <t>SANCHEZ,</t>
    </r>
    <r>
      <rPr>
        <sz val="10"/>
        <color indexed="8"/>
        <rFont val="Arial"/>
        <family val="2"/>
      </rPr>
      <t xml:space="preserve"> Lonnie</t>
    </r>
  </si>
  <si>
    <r>
      <t>VACANT</t>
    </r>
    <r>
      <rPr>
        <sz val="10"/>
        <color indexed="8"/>
        <rFont val="Arial"/>
        <family val="2"/>
      </rPr>
      <t xml:space="preserve"> (Laling Benavente)</t>
    </r>
  </si>
  <si>
    <r>
      <t>VACANT</t>
    </r>
    <r>
      <rPr>
        <sz val="10"/>
        <color indexed="8"/>
        <rFont val="Arial"/>
        <family val="2"/>
      </rPr>
      <t xml:space="preserve"> (Jesusa Sriboon)</t>
    </r>
  </si>
  <si>
    <r>
      <t>VACANT</t>
    </r>
    <r>
      <rPr>
        <sz val="10"/>
        <color indexed="8"/>
        <rFont val="Arial"/>
        <family val="2"/>
      </rPr>
      <t xml:space="preserve"> (Ronald Dixon)</t>
    </r>
  </si>
  <si>
    <r>
      <t>VACANT</t>
    </r>
    <r>
      <rPr>
        <sz val="10"/>
        <color indexed="8"/>
        <rFont val="Arial"/>
        <family val="2"/>
      </rPr>
      <t xml:space="preserve"> (Jessica Concepcion)</t>
    </r>
  </si>
  <si>
    <r>
      <t>QUINATA,</t>
    </r>
    <r>
      <rPr>
        <sz val="10"/>
        <color indexed="8"/>
        <rFont val="Arial"/>
        <family val="2"/>
      </rPr>
      <t xml:space="preserve"> Michael </t>
    </r>
  </si>
  <si>
    <r>
      <t>CASTRO,</t>
    </r>
    <r>
      <rPr>
        <sz val="10"/>
        <color indexed="8"/>
        <rFont val="Arial"/>
        <family val="2"/>
      </rPr>
      <t xml:space="preserve"> Lisa</t>
    </r>
  </si>
  <si>
    <r>
      <t>FLEMING,</t>
    </r>
    <r>
      <rPr>
        <sz val="10"/>
        <color indexed="8"/>
        <rFont val="Arial"/>
        <family val="2"/>
      </rPr>
      <t xml:space="preserve"> Mark</t>
    </r>
  </si>
  <si>
    <r>
      <t>SANTOS,</t>
    </r>
    <r>
      <rPr>
        <sz val="10"/>
        <color indexed="8"/>
        <rFont val="Arial"/>
        <family val="2"/>
      </rPr>
      <t xml:space="preserve"> Ronald</t>
    </r>
  </si>
  <si>
    <r>
      <t>TAITAGUE,</t>
    </r>
    <r>
      <rPr>
        <sz val="10"/>
        <color indexed="8"/>
        <rFont val="Arial"/>
        <family val="2"/>
      </rPr>
      <t xml:space="preserve"> Dean</t>
    </r>
  </si>
  <si>
    <r>
      <t xml:space="preserve">MCCORMICK, </t>
    </r>
    <r>
      <rPr>
        <sz val="10"/>
        <color indexed="8"/>
        <rFont val="Arial"/>
        <family val="2"/>
      </rPr>
      <t>Riaka</t>
    </r>
  </si>
  <si>
    <r>
      <t xml:space="preserve">LEON GUERRERO, </t>
    </r>
    <r>
      <rPr>
        <sz val="10"/>
        <color indexed="8"/>
        <rFont val="Arial"/>
        <family val="2"/>
      </rPr>
      <t>Ricardo</t>
    </r>
  </si>
  <si>
    <r>
      <t>CONCEPCION,</t>
    </r>
    <r>
      <rPr>
        <sz val="10"/>
        <color indexed="8"/>
        <rFont val="Arial"/>
        <family val="2"/>
      </rPr>
      <t xml:space="preserve"> John</t>
    </r>
  </si>
  <si>
    <r>
      <t>VACANT</t>
    </r>
    <r>
      <rPr>
        <sz val="10"/>
        <color indexed="8"/>
        <rFont val="Arial"/>
        <family val="2"/>
      </rPr>
      <t xml:space="preserve"> (Robert Camacho)</t>
    </r>
  </si>
  <si>
    <r>
      <t>VACANT</t>
    </r>
    <r>
      <rPr>
        <sz val="10"/>
        <color indexed="8"/>
        <rFont val="Arial"/>
        <family val="2"/>
      </rPr>
      <t xml:space="preserve"> (Chalsea Torres)</t>
    </r>
  </si>
  <si>
    <t>KL02-01</t>
  </si>
  <si>
    <t>03/16/204</t>
  </si>
  <si>
    <r>
      <t>CASTRO,</t>
    </r>
    <r>
      <rPr>
        <sz val="10"/>
        <color indexed="8"/>
        <rFont val="Arial"/>
        <family val="2"/>
      </rPr>
      <t xml:space="preserve"> Marie</t>
    </r>
  </si>
  <si>
    <r>
      <t xml:space="preserve">VACANT </t>
    </r>
    <r>
      <rPr>
        <sz val="10"/>
        <color indexed="8"/>
        <rFont val="Arial"/>
        <family val="2"/>
      </rPr>
      <t>(Tommy King)</t>
    </r>
  </si>
  <si>
    <r>
      <t xml:space="preserve">VACANT </t>
    </r>
    <r>
      <rPr>
        <sz val="10"/>
        <color indexed="8"/>
        <rFont val="Arial"/>
        <family val="2"/>
      </rPr>
      <t>(Bryan Hiura)</t>
    </r>
  </si>
  <si>
    <r>
      <t>VACANT</t>
    </r>
    <r>
      <rPr>
        <sz val="10"/>
        <color indexed="8"/>
        <rFont val="Arial"/>
        <family val="2"/>
      </rPr>
      <t xml:space="preserve"> (Ruth Pablo)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</si>
</sst>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/dd/yy;@"/>
    <numFmt numFmtId="166" formatCode="&quot;$&quot;#,##0.0"/>
    <numFmt numFmtId="167" formatCode="&quot;$&quot;#,##0"/>
    <numFmt numFmtId="168" formatCode="#,##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[$-409]dddd\,\ mmmm\ dd\,\ yyyy"/>
    <numFmt numFmtId="174" formatCode="m/d/yyyy;@"/>
    <numFmt numFmtId="175" formatCode="#,##0.0_);\(#,##0.0\)"/>
    <numFmt numFmtId="176" formatCode="mmm\-yyyy"/>
  </numFmts>
  <fonts count="47">
    <font>
      <sz val="12"/>
      <name val="SWISS"/>
      <family val="0"/>
    </font>
    <font>
      <sz val="11"/>
      <color indexed="8"/>
      <name val="Calibri"/>
      <family val="2"/>
    </font>
    <font>
      <b/>
      <sz val="8"/>
      <color indexed="8"/>
      <name val="SWISS"/>
      <family val="0"/>
    </font>
    <font>
      <sz val="8"/>
      <color indexed="8"/>
      <name val="SWISS"/>
      <family val="0"/>
    </font>
    <font>
      <sz val="8"/>
      <name val="SWISS"/>
      <family val="0"/>
    </font>
    <font>
      <b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WIS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/>
      <bottom style="medium"/>
    </border>
    <border>
      <left style="thick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 style="thick">
        <color indexed="8"/>
      </right>
      <top style="medium"/>
      <bottom/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/>
      <right style="thick">
        <color indexed="8"/>
      </right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7" borderId="1" applyNumberFormat="0" applyAlignment="0" applyProtection="0"/>
    <xf numFmtId="0" fontId="38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13" fillId="0" borderId="3" applyNumberFormat="0" applyFill="0" applyAlignment="0" applyProtection="0"/>
    <xf numFmtId="0" fontId="2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6" borderId="0" applyNumberFormat="0" applyBorder="0" applyAlignment="0" applyProtection="0"/>
    <xf numFmtId="0" fontId="0" fillId="27" borderId="7" applyNumberFormat="0" applyFont="0" applyAlignment="0" applyProtection="0"/>
    <xf numFmtId="0" fontId="44" fillId="7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6">
    <xf numFmtId="37" fontId="0" fillId="0" borderId="0" xfId="0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Alignment="1">
      <alignment/>
    </xf>
    <xf numFmtId="37" fontId="7" fillId="28" borderId="10" xfId="0" applyNumberFormat="1" applyFont="1" applyFill="1" applyBorder="1" applyAlignment="1" applyProtection="1">
      <alignment horizontal="centerContinuous"/>
      <protection/>
    </xf>
    <xf numFmtId="37" fontId="7" fillId="28" borderId="11" xfId="0" applyNumberFormat="1" applyFont="1" applyFill="1" applyBorder="1" applyAlignment="1" applyProtection="1">
      <alignment horizontal="centerContinuous"/>
      <protection/>
    </xf>
    <xf numFmtId="37" fontId="7" fillId="28" borderId="12" xfId="0" applyNumberFormat="1" applyFont="1" applyFill="1" applyBorder="1" applyAlignment="1" applyProtection="1">
      <alignment horizontal="centerContinuous"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 quotePrefix="1">
      <alignment horizontal="center"/>
      <protection/>
    </xf>
    <xf numFmtId="37" fontId="7" fillId="0" borderId="0" xfId="0" applyNumberFormat="1" applyFont="1" applyAlignment="1" applyProtection="1" quotePrefix="1">
      <alignment horizontal="center"/>
      <protection/>
    </xf>
    <xf numFmtId="37" fontId="9" fillId="0" borderId="0" xfId="0" applyFont="1" applyAlignment="1">
      <alignment horizontal="center"/>
    </xf>
    <xf numFmtId="37" fontId="1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7" fillId="0" borderId="15" xfId="0" applyNumberFormat="1" applyFont="1" applyBorder="1" applyAlignment="1" applyProtection="1">
      <alignment horizontal="center" vertical="center"/>
      <protection/>
    </xf>
    <xf numFmtId="37" fontId="7" fillId="0" borderId="16" xfId="0" applyNumberFormat="1" applyFont="1" applyBorder="1" applyAlignment="1" applyProtection="1">
      <alignment horizontal="center" vertical="center"/>
      <protection/>
    </xf>
    <xf numFmtId="37" fontId="7" fillId="0" borderId="17" xfId="0" applyNumberFormat="1" applyFont="1" applyBorder="1" applyAlignment="1" applyProtection="1">
      <alignment vertical="center"/>
      <protection/>
    </xf>
    <xf numFmtId="164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horizontal="right" vertical="center"/>
      <protection/>
    </xf>
    <xf numFmtId="14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vertical="center"/>
      <protection/>
    </xf>
    <xf numFmtId="37" fontId="6" fillId="0" borderId="16" xfId="0" applyNumberFormat="1" applyFont="1" applyBorder="1" applyAlignment="1" applyProtection="1">
      <alignment horizontal="center" vertical="center"/>
      <protection/>
    </xf>
    <xf numFmtId="164" fontId="6" fillId="0" borderId="17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17" xfId="45" applyNumberFormat="1" applyFont="1" applyBorder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37" fontId="6" fillId="0" borderId="16" xfId="45" applyNumberFormat="1" applyFont="1" applyBorder="1" applyAlignment="1" applyProtection="1">
      <alignment horizontal="right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37" fontId="6" fillId="0" borderId="16" xfId="0" applyNumberFormat="1" applyFont="1" applyBorder="1" applyAlignment="1" applyProtection="1">
      <alignment horizontal="right" vertical="center"/>
      <protection/>
    </xf>
    <xf numFmtId="174" fontId="6" fillId="0" borderId="16" xfId="0" applyNumberFormat="1" applyFont="1" applyBorder="1" applyAlignment="1" applyProtection="1">
      <alignment horizontal="center" vertical="center"/>
      <protection/>
    </xf>
    <xf numFmtId="14" fontId="6" fillId="0" borderId="16" xfId="0" applyNumberFormat="1" applyFont="1" applyBorder="1" applyAlignment="1" applyProtection="1">
      <alignment horizontal="center" vertical="center"/>
      <protection/>
    </xf>
    <xf numFmtId="37" fontId="7" fillId="0" borderId="13" xfId="0" applyNumberFormat="1" applyFont="1" applyBorder="1" applyAlignment="1" applyProtection="1" quotePrefix="1">
      <alignment horizontal="center"/>
      <protection/>
    </xf>
    <xf numFmtId="37" fontId="7" fillId="0" borderId="14" xfId="0" applyNumberFormat="1" applyFont="1" applyBorder="1" applyAlignment="1" applyProtection="1" quotePrefix="1">
      <alignment horizont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17" xfId="45" applyNumberFormat="1" applyFont="1" applyBorder="1" applyAlignment="1" applyProtection="1">
      <alignment horizontal="center" vertical="center"/>
      <protection/>
    </xf>
    <xf numFmtId="37" fontId="6" fillId="0" borderId="17" xfId="45" applyNumberFormat="1" applyFont="1" applyBorder="1" applyAlignment="1" applyProtection="1">
      <alignment horizontal="right" vertical="center"/>
      <protection/>
    </xf>
    <xf numFmtId="37" fontId="7" fillId="7" borderId="18" xfId="0" applyNumberFormat="1" applyFont="1" applyFill="1" applyBorder="1" applyAlignment="1" applyProtection="1">
      <alignment horizontal="center"/>
      <protection/>
    </xf>
    <xf numFmtId="37" fontId="7" fillId="7" borderId="19" xfId="0" applyNumberFormat="1" applyFont="1" applyFill="1" applyBorder="1" applyAlignment="1" applyProtection="1">
      <alignment horizontal="center"/>
      <protection/>
    </xf>
    <xf numFmtId="37" fontId="7" fillId="7" borderId="20" xfId="0" applyNumberFormat="1" applyFont="1" applyFill="1" applyBorder="1" applyAlignment="1" applyProtection="1">
      <alignment horizontal="center"/>
      <protection/>
    </xf>
    <xf numFmtId="37" fontId="7" fillId="7" borderId="21" xfId="0" applyNumberFormat="1" applyFont="1" applyFill="1" applyBorder="1" applyAlignment="1" applyProtection="1">
      <alignment horizontal="center"/>
      <protection/>
    </xf>
    <xf numFmtId="37" fontId="7" fillId="7" borderId="22" xfId="0" applyNumberFormat="1" applyFont="1" applyFill="1" applyBorder="1" applyAlignment="1" applyProtection="1">
      <alignment horizontal="center"/>
      <protection/>
    </xf>
    <xf numFmtId="37" fontId="7" fillId="7" borderId="23" xfId="0" applyNumberFormat="1" applyFont="1" applyFill="1" applyBorder="1" applyAlignment="1" applyProtection="1">
      <alignment horizontal="center"/>
      <protection/>
    </xf>
    <xf numFmtId="37" fontId="7" fillId="7" borderId="0" xfId="0" applyNumberFormat="1" applyFont="1" applyFill="1" applyBorder="1" applyAlignment="1" applyProtection="1">
      <alignment horizontal="center"/>
      <protection/>
    </xf>
    <xf numFmtId="37" fontId="7" fillId="7" borderId="15" xfId="0" applyNumberFormat="1" applyFont="1" applyFill="1" applyBorder="1" applyAlignment="1" applyProtection="1">
      <alignment horizontal="center"/>
      <protection/>
    </xf>
    <xf numFmtId="37" fontId="7" fillId="7" borderId="24" xfId="0" applyNumberFormat="1" applyFont="1" applyFill="1" applyBorder="1" applyAlignment="1" applyProtection="1">
      <alignment horizontal="center"/>
      <protection/>
    </xf>
    <xf numFmtId="37" fontId="7" fillId="7" borderId="25" xfId="0" applyNumberFormat="1" applyFont="1" applyFill="1" applyBorder="1" applyAlignment="1" applyProtection="1">
      <alignment horizontal="center"/>
      <protection/>
    </xf>
    <xf numFmtId="37" fontId="7" fillId="7" borderId="26" xfId="0" applyNumberFormat="1" applyFont="1" applyFill="1" applyBorder="1" applyAlignment="1" applyProtection="1">
      <alignment horizontal="center"/>
      <protection/>
    </xf>
    <xf numFmtId="37" fontId="7" fillId="7" borderId="27" xfId="0" applyNumberFormat="1" applyFont="1" applyFill="1" applyBorder="1" applyAlignment="1" applyProtection="1">
      <alignment horizontal="center"/>
      <protection/>
    </xf>
    <xf numFmtId="37" fontId="7" fillId="7" borderId="28" xfId="0" applyNumberFormat="1" applyFont="1" applyFill="1" applyBorder="1" applyAlignment="1" applyProtection="1">
      <alignment horizontal="center"/>
      <protection/>
    </xf>
    <xf numFmtId="37" fontId="7" fillId="7" borderId="29" xfId="0" applyNumberFormat="1" applyFont="1" applyFill="1" applyBorder="1" applyAlignment="1" applyProtection="1">
      <alignment horizontal="center"/>
      <protection/>
    </xf>
    <xf numFmtId="39" fontId="7" fillId="7" borderId="30" xfId="0" applyNumberFormat="1" applyFont="1" applyFill="1" applyBorder="1" applyAlignment="1" applyProtection="1">
      <alignment horizontal="center"/>
      <protection/>
    </xf>
    <xf numFmtId="37" fontId="7" fillId="7" borderId="31" xfId="0" applyNumberFormat="1" applyFont="1" applyFill="1" applyBorder="1" applyAlignment="1" applyProtection="1">
      <alignment horizontal="center"/>
      <protection/>
    </xf>
    <xf numFmtId="37" fontId="7" fillId="7" borderId="32" xfId="0" applyNumberFormat="1" applyFont="1" applyFill="1" applyBorder="1" applyAlignment="1" applyProtection="1">
      <alignment horizontal="center"/>
      <protection/>
    </xf>
    <xf numFmtId="37" fontId="7" fillId="7" borderId="19" xfId="0" applyNumberFormat="1" applyFont="1" applyFill="1" applyBorder="1" applyAlignment="1" applyProtection="1">
      <alignment/>
      <protection/>
    </xf>
    <xf numFmtId="37" fontId="7" fillId="7" borderId="33" xfId="0" applyNumberFormat="1" applyFont="1" applyFill="1" applyBorder="1" applyAlignment="1" applyProtection="1">
      <alignment horizontal="center"/>
      <protection/>
    </xf>
    <xf numFmtId="37" fontId="7" fillId="7" borderId="19" xfId="0" applyNumberFormat="1" applyFont="1" applyFill="1" applyBorder="1" applyAlignment="1" applyProtection="1">
      <alignment horizontal="centerContinuous" vertical="center"/>
      <protection/>
    </xf>
    <xf numFmtId="37" fontId="9" fillId="7" borderId="34" xfId="0" applyFont="1" applyFill="1" applyBorder="1" applyAlignment="1">
      <alignment horizontal="centerContinuous" vertical="center"/>
    </xf>
    <xf numFmtId="37" fontId="7" fillId="7" borderId="35" xfId="0" applyNumberFormat="1" applyFont="1" applyFill="1" applyBorder="1" applyAlignment="1" applyProtection="1">
      <alignment horizontal="center"/>
      <protection/>
    </xf>
    <xf numFmtId="37" fontId="7" fillId="7" borderId="36" xfId="0" applyNumberFormat="1" applyFont="1" applyFill="1" applyBorder="1" applyAlignment="1" applyProtection="1">
      <alignment horizontal="center"/>
      <protection/>
    </xf>
    <xf numFmtId="37" fontId="7" fillId="7" borderId="37" xfId="0" applyNumberFormat="1" applyFont="1" applyFill="1" applyBorder="1" applyAlignment="1" applyProtection="1">
      <alignment horizontal="center"/>
      <protection/>
    </xf>
    <xf numFmtId="37" fontId="7" fillId="7" borderId="38" xfId="0" applyNumberFormat="1" applyFont="1" applyFill="1" applyBorder="1" applyAlignment="1" applyProtection="1">
      <alignment horizontal="center"/>
      <protection/>
    </xf>
    <xf numFmtId="37" fontId="9" fillId="7" borderId="39" xfId="0" applyFont="1" applyFill="1" applyBorder="1" applyAlignment="1">
      <alignment horizontal="centerContinuous" vertical="center"/>
    </xf>
    <xf numFmtId="37" fontId="9" fillId="7" borderId="40" xfId="0" applyFont="1" applyFill="1" applyBorder="1" applyAlignment="1">
      <alignment horizontal="centerContinuous" vertical="center"/>
    </xf>
    <xf numFmtId="37" fontId="7" fillId="7" borderId="41" xfId="0" applyNumberFormat="1" applyFont="1" applyFill="1" applyBorder="1" applyAlignment="1" applyProtection="1">
      <alignment horizontal="center"/>
      <protection/>
    </xf>
    <xf numFmtId="37" fontId="7" fillId="7" borderId="14" xfId="0" applyNumberFormat="1" applyFont="1" applyFill="1" applyBorder="1" applyAlignment="1" applyProtection="1">
      <alignment horizontal="center"/>
      <protection/>
    </xf>
    <xf numFmtId="37" fontId="7" fillId="7" borderId="42" xfId="0" applyNumberFormat="1" applyFont="1" applyFill="1" applyBorder="1" applyAlignment="1" applyProtection="1">
      <alignment horizontal="center"/>
      <protection/>
    </xf>
    <xf numFmtId="37" fontId="7" fillId="7" borderId="43" xfId="0" applyNumberFormat="1" applyFont="1" applyFill="1" applyBorder="1" applyAlignment="1" applyProtection="1">
      <alignment horizontal="center"/>
      <protection/>
    </xf>
    <xf numFmtId="37" fontId="10" fillId="7" borderId="44" xfId="0" applyNumberFormat="1" applyFont="1" applyFill="1" applyBorder="1" applyAlignment="1" applyProtection="1">
      <alignment horizontal="center"/>
      <protection/>
    </xf>
    <xf numFmtId="37" fontId="7" fillId="7" borderId="42" xfId="0" applyNumberFormat="1" applyFont="1" applyFill="1" applyBorder="1" applyAlignment="1" applyProtection="1" quotePrefix="1">
      <alignment horizontal="center"/>
      <protection/>
    </xf>
    <xf numFmtId="37" fontId="7" fillId="7" borderId="45" xfId="0" applyNumberFormat="1" applyFont="1" applyFill="1" applyBorder="1" applyAlignment="1" applyProtection="1" quotePrefix="1">
      <alignment horizontal="center"/>
      <protection/>
    </xf>
    <xf numFmtId="174" fontId="6" fillId="0" borderId="17" xfId="45" applyNumberFormat="1" applyFont="1" applyBorder="1" applyAlignment="1" applyProtection="1">
      <alignment horizontal="center" vertical="center"/>
      <protection/>
    </xf>
    <xf numFmtId="3" fontId="6" fillId="0" borderId="17" xfId="0" applyNumberFormat="1" applyFont="1" applyBorder="1" applyAlignment="1" applyProtection="1">
      <alignment vertical="center"/>
      <protection/>
    </xf>
    <xf numFmtId="3" fontId="6" fillId="0" borderId="17" xfId="44" applyNumberFormat="1" applyFont="1" applyBorder="1" applyAlignment="1" applyProtection="1">
      <alignment horizontal="right" vertical="center"/>
      <protection/>
    </xf>
    <xf numFmtId="3" fontId="6" fillId="0" borderId="17" xfId="0" applyNumberFormat="1" applyFont="1" applyBorder="1" applyAlignment="1" applyProtection="1">
      <alignment horizontal="right" vertical="center"/>
      <protection/>
    </xf>
    <xf numFmtId="3" fontId="6" fillId="0" borderId="16" xfId="0" applyNumberFormat="1" applyFont="1" applyBorder="1" applyAlignment="1" applyProtection="1">
      <alignment horizontal="right" vertical="center"/>
      <protection/>
    </xf>
    <xf numFmtId="174" fontId="6" fillId="0" borderId="17" xfId="0" applyNumberFormat="1" applyFont="1" applyBorder="1" applyAlignment="1" applyProtection="1">
      <alignment horizontal="center" vertical="center"/>
      <protection/>
    </xf>
    <xf numFmtId="172" fontId="6" fillId="0" borderId="17" xfId="42" applyNumberFormat="1" applyFont="1" applyBorder="1" applyAlignment="1" applyProtection="1">
      <alignment vertical="center"/>
      <protection/>
    </xf>
    <xf numFmtId="174" fontId="6" fillId="0" borderId="16" xfId="42" applyNumberFormat="1" applyFont="1" applyBorder="1" applyAlignment="1" applyProtection="1">
      <alignment horizontal="center" vertical="center"/>
      <protection/>
    </xf>
    <xf numFmtId="14" fontId="6" fillId="0" borderId="17" xfId="0" applyNumberFormat="1" applyFont="1" applyBorder="1" applyAlignment="1" applyProtection="1">
      <alignment horizontal="center" vertical="center"/>
      <protection/>
    </xf>
    <xf numFmtId="1" fontId="6" fillId="0" borderId="17" xfId="0" applyNumberFormat="1" applyFont="1" applyBorder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horizontal="right" vertical="center"/>
      <protection/>
    </xf>
    <xf numFmtId="37" fontId="6" fillId="0" borderId="15" xfId="0" applyNumberFormat="1" applyFont="1" applyBorder="1" applyAlignment="1" applyProtection="1">
      <alignment horizontal="center" vertical="center"/>
      <protection/>
    </xf>
    <xf numFmtId="5" fontId="6" fillId="0" borderId="17" xfId="0" applyNumberFormat="1" applyFont="1" applyBorder="1" applyAlignment="1" applyProtection="1">
      <alignment vertical="center"/>
      <protection/>
    </xf>
    <xf numFmtId="5" fontId="6" fillId="0" borderId="17" xfId="0" applyNumberFormat="1" applyFont="1" applyBorder="1" applyAlignment="1" applyProtection="1">
      <alignment horizontal="right" vertical="center"/>
      <protection/>
    </xf>
    <xf numFmtId="4" fontId="6" fillId="0" borderId="17" xfId="0" applyNumberFormat="1" applyFont="1" applyBorder="1" applyAlignment="1" applyProtection="1">
      <alignment vertical="center"/>
      <protection/>
    </xf>
    <xf numFmtId="3" fontId="6" fillId="0" borderId="16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horizontal="left" vertical="center"/>
      <protection/>
    </xf>
    <xf numFmtId="164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1" fontId="7" fillId="0" borderId="38" xfId="0" applyNumberFormat="1" applyFont="1" applyBorder="1" applyAlignment="1" applyProtection="1">
      <alignment vertical="center"/>
      <protection/>
    </xf>
    <xf numFmtId="14" fontId="7" fillId="0" borderId="15" xfId="0" applyNumberFormat="1" applyFont="1" applyBorder="1" applyAlignment="1" applyProtection="1">
      <alignment horizontal="center" vertical="center"/>
      <protection/>
    </xf>
    <xf numFmtId="37" fontId="7" fillId="0" borderId="38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 horizontal="right" vertical="center"/>
      <protection/>
    </xf>
    <xf numFmtId="37" fontId="6" fillId="29" borderId="46" xfId="0" applyNumberFormat="1" applyFont="1" applyFill="1" applyBorder="1" applyAlignment="1" applyProtection="1">
      <alignment vertical="center"/>
      <protection/>
    </xf>
    <xf numFmtId="37" fontId="6" fillId="29" borderId="47" xfId="0" applyNumberFormat="1" applyFont="1" applyFill="1" applyBorder="1" applyAlignment="1" applyProtection="1">
      <alignment vertical="center"/>
      <protection/>
    </xf>
    <xf numFmtId="37" fontId="6" fillId="7" borderId="48" xfId="0" applyNumberFormat="1" applyFont="1" applyFill="1" applyBorder="1" applyAlignment="1" applyProtection="1">
      <alignment horizontal="center" vertical="center"/>
      <protection/>
    </xf>
    <xf numFmtId="37" fontId="6" fillId="29" borderId="47" xfId="0" applyNumberFormat="1" applyFont="1" applyFill="1" applyBorder="1" applyAlignment="1" applyProtection="1" quotePrefix="1">
      <alignment horizontal="center" vertical="center"/>
      <protection/>
    </xf>
    <xf numFmtId="5" fontId="6" fillId="7" borderId="47" xfId="0" applyNumberFormat="1" applyFont="1" applyFill="1" applyBorder="1" applyAlignment="1" applyProtection="1">
      <alignment vertical="center"/>
      <protection/>
    </xf>
    <xf numFmtId="10" fontId="6" fillId="29" borderId="47" xfId="0" applyNumberFormat="1" applyFont="1" applyFill="1" applyBorder="1" applyAlignment="1" applyProtection="1" quotePrefix="1">
      <alignment horizontal="center" vertical="center"/>
      <protection/>
    </xf>
    <xf numFmtId="5" fontId="6" fillId="7" borderId="47" xfId="0" applyNumberFormat="1" applyFont="1" applyFill="1" applyBorder="1" applyAlignment="1" applyProtection="1">
      <alignment horizontal="right" vertical="center"/>
      <protection/>
    </xf>
    <xf numFmtId="5" fontId="6" fillId="7" borderId="49" xfId="0" applyNumberFormat="1" applyFont="1" applyFill="1" applyBorder="1" applyAlignment="1" applyProtection="1">
      <alignment horizontal="right" vertical="center"/>
      <protection/>
    </xf>
    <xf numFmtId="164" fontId="6" fillId="0" borderId="15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38" xfId="45" applyNumberFormat="1" applyFont="1" applyBorder="1" applyAlignment="1" applyProtection="1">
      <alignment vertical="center"/>
      <protection/>
    </xf>
    <xf numFmtId="14" fontId="6" fillId="0" borderId="15" xfId="0" applyNumberFormat="1" applyFont="1" applyBorder="1" applyAlignment="1" applyProtection="1">
      <alignment horizontal="center" vertical="center"/>
      <protection/>
    </xf>
    <xf numFmtId="37" fontId="6" fillId="0" borderId="38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horizontal="right" vertical="center"/>
      <protection/>
    </xf>
    <xf numFmtId="37" fontId="6" fillId="0" borderId="15" xfId="45" applyNumberFormat="1" applyFont="1" applyBorder="1" applyAlignment="1" applyProtection="1">
      <alignment horizontal="right" vertical="center"/>
      <protection/>
    </xf>
    <xf numFmtId="3" fontId="6" fillId="0" borderId="38" xfId="0" applyNumberFormat="1" applyFont="1" applyBorder="1" applyAlignment="1" applyProtection="1">
      <alignment vertical="center"/>
      <protection/>
    </xf>
    <xf numFmtId="3" fontId="6" fillId="0" borderId="15" xfId="0" applyNumberFormat="1" applyFont="1" applyBorder="1" applyAlignment="1" applyProtection="1">
      <alignment horizontal="right" vertical="center"/>
      <protection/>
    </xf>
    <xf numFmtId="164" fontId="6" fillId="0" borderId="38" xfId="0" applyNumberFormat="1" applyFont="1" applyBorder="1" applyAlignment="1" applyProtection="1">
      <alignment horizontal="center" vertical="center"/>
      <protection/>
    </xf>
    <xf numFmtId="49" fontId="6" fillId="0" borderId="38" xfId="0" applyNumberFormat="1" applyFont="1" applyBorder="1" applyAlignment="1" applyProtection="1">
      <alignment horizontal="center" vertical="center"/>
      <protection/>
    </xf>
    <xf numFmtId="172" fontId="6" fillId="0" borderId="38" xfId="42" applyNumberFormat="1" applyFont="1" applyBorder="1" applyAlignment="1" applyProtection="1">
      <alignment vertical="center"/>
      <protection/>
    </xf>
    <xf numFmtId="1" fontId="6" fillId="0" borderId="38" xfId="0" applyNumberFormat="1" applyFont="1" applyBorder="1" applyAlignment="1" applyProtection="1">
      <alignment vertical="center"/>
      <protection/>
    </xf>
    <xf numFmtId="49" fontId="11" fillId="0" borderId="17" xfId="0" applyNumberFormat="1" applyFont="1" applyBorder="1" applyAlignment="1" applyProtection="1">
      <alignment horizontal="left" vertical="center"/>
      <protection/>
    </xf>
    <xf numFmtId="49" fontId="11" fillId="0" borderId="16" xfId="0" applyNumberFormat="1" applyFont="1" applyBorder="1" applyAlignment="1" applyProtection="1">
      <alignment horizontal="left" vertical="center"/>
      <protection/>
    </xf>
    <xf numFmtId="49" fontId="11" fillId="0" borderId="15" xfId="0" applyNumberFormat="1" applyFont="1" applyBorder="1" applyAlignment="1" applyProtection="1">
      <alignment horizontal="left" vertical="center"/>
      <protection/>
    </xf>
    <xf numFmtId="165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7" xfId="0" applyNumberFormat="1" applyFont="1" applyBorder="1" applyAlignment="1" applyProtection="1">
      <alignment vertical="center"/>
      <protection/>
    </xf>
    <xf numFmtId="165" fontId="17" fillId="0" borderId="16" xfId="0" applyNumberFormat="1" applyFont="1" applyBorder="1" applyAlignment="1" applyProtection="1">
      <alignment horizontal="center" vertical="center"/>
      <protection/>
    </xf>
    <xf numFmtId="37" fontId="17" fillId="0" borderId="17" xfId="0" applyNumberFormat="1" applyFont="1" applyBorder="1" applyAlignment="1" applyProtection="1">
      <alignment vertical="center"/>
      <protection/>
    </xf>
    <xf numFmtId="174" fontId="16" fillId="0" borderId="16" xfId="0" applyNumberFormat="1" applyFont="1" applyBorder="1" applyAlignment="1" applyProtection="1">
      <alignment horizontal="center" vertical="center"/>
      <protection/>
    </xf>
    <xf numFmtId="14" fontId="16" fillId="0" borderId="16" xfId="0" applyNumberFormat="1" applyFont="1" applyBorder="1" applyAlignment="1" applyProtection="1">
      <alignment horizontal="center" vertical="center"/>
      <protection/>
    </xf>
    <xf numFmtId="3" fontId="16" fillId="0" borderId="17" xfId="0" applyNumberFormat="1" applyFont="1" applyBorder="1" applyAlignment="1" applyProtection="1">
      <alignment vertical="center"/>
      <protection/>
    </xf>
    <xf numFmtId="165" fontId="16" fillId="0" borderId="17" xfId="0" applyNumberFormat="1" applyFont="1" applyBorder="1" applyAlignment="1" applyProtection="1">
      <alignment horizontal="center" vertical="center"/>
      <protection/>
    </xf>
    <xf numFmtId="14" fontId="16" fillId="0" borderId="15" xfId="0" applyNumberFormat="1" applyFont="1" applyBorder="1" applyAlignment="1" applyProtection="1">
      <alignment horizontal="center" vertical="center"/>
      <protection/>
    </xf>
    <xf numFmtId="37" fontId="16" fillId="0" borderId="38" xfId="0" applyNumberFormat="1" applyFont="1" applyBorder="1" applyAlignment="1" applyProtection="1">
      <alignment vertical="center"/>
      <protection/>
    </xf>
    <xf numFmtId="174" fontId="18" fillId="0" borderId="16" xfId="0" applyNumberFormat="1" applyFont="1" applyBorder="1" applyAlignment="1" applyProtection="1">
      <alignment horizontal="center" vertical="center"/>
      <protection/>
    </xf>
    <xf numFmtId="174" fontId="16" fillId="0" borderId="17" xfId="0" applyNumberFormat="1" applyFont="1" applyBorder="1" applyAlignment="1" applyProtection="1">
      <alignment horizontal="center" vertical="center"/>
      <protection/>
    </xf>
    <xf numFmtId="174" fontId="16" fillId="0" borderId="16" xfId="42" applyNumberFormat="1" applyFont="1" applyBorder="1" applyAlignment="1" applyProtection="1">
      <alignment horizontal="center" vertical="center"/>
      <protection/>
    </xf>
    <xf numFmtId="14" fontId="16" fillId="0" borderId="17" xfId="0" applyNumberFormat="1" applyFont="1" applyBorder="1" applyAlignment="1" applyProtection="1">
      <alignment horizontal="center" vertical="center"/>
      <protection/>
    </xf>
    <xf numFmtId="37" fontId="16" fillId="0" borderId="17" xfId="45" applyNumberFormat="1" applyFont="1" applyBorder="1" applyAlignment="1" applyProtection="1">
      <alignment vertical="center"/>
      <protection/>
    </xf>
    <xf numFmtId="14" fontId="18" fillId="0" borderId="16" xfId="0" applyNumberFormat="1" applyFont="1" applyBorder="1" applyAlignment="1" applyProtection="1">
      <alignment horizontal="center" vertical="center"/>
      <protection/>
    </xf>
    <xf numFmtId="37" fontId="18" fillId="0" borderId="17" xfId="0" applyNumberFormat="1" applyFont="1" applyBorder="1" applyAlignment="1" applyProtection="1">
      <alignment vertical="center"/>
      <protection/>
    </xf>
    <xf numFmtId="14" fontId="19" fillId="0" borderId="16" xfId="0" applyNumberFormat="1" applyFont="1" applyBorder="1" applyAlignment="1" applyProtection="1">
      <alignment horizontal="center" vertical="center"/>
      <protection/>
    </xf>
    <xf numFmtId="37" fontId="19" fillId="0" borderId="17" xfId="0" applyNumberFormat="1" applyFont="1" applyBorder="1" applyAlignment="1" applyProtection="1">
      <alignment vertical="center"/>
      <protection/>
    </xf>
    <xf numFmtId="5" fontId="6" fillId="7" borderId="48" xfId="0" applyNumberFormat="1" applyFont="1" applyFill="1" applyBorder="1" applyAlignment="1" applyProtection="1">
      <alignment horizontal="right" vertical="center"/>
      <protection/>
    </xf>
    <xf numFmtId="37" fontId="4" fillId="0" borderId="0" xfId="0" applyFont="1" applyFill="1" applyBorder="1" applyAlignment="1">
      <alignment/>
    </xf>
    <xf numFmtId="37" fontId="4" fillId="0" borderId="50" xfId="0" applyFont="1" applyFill="1" applyBorder="1" applyAlignment="1">
      <alignment/>
    </xf>
    <xf numFmtId="37" fontId="7" fillId="7" borderId="30" xfId="0" applyNumberFormat="1" applyFont="1" applyFill="1" applyBorder="1" applyAlignment="1" applyProtection="1">
      <alignment horizontal="center"/>
      <protection/>
    </xf>
    <xf numFmtId="37" fontId="6" fillId="0" borderId="51" xfId="45" applyNumberFormat="1" applyFont="1" applyBorder="1" applyAlignment="1" applyProtection="1">
      <alignment horizontal="right" vertical="center"/>
      <protection/>
    </xf>
    <xf numFmtId="37" fontId="6" fillId="0" borderId="52" xfId="0" applyNumberFormat="1" applyFont="1" applyBorder="1" applyAlignment="1" applyProtection="1">
      <alignment horizontal="right" vertical="center"/>
      <protection/>
    </xf>
    <xf numFmtId="37" fontId="7" fillId="0" borderId="52" xfId="0" applyNumberFormat="1" applyFont="1" applyBorder="1" applyAlignment="1" applyProtection="1">
      <alignment horizontal="right" vertical="center"/>
      <protection/>
    </xf>
    <xf numFmtId="37" fontId="7" fillId="0" borderId="24" xfId="0" applyNumberFormat="1" applyFont="1" applyBorder="1" applyAlignment="1" applyProtection="1">
      <alignment horizontal="right" vertical="center"/>
      <protection/>
    </xf>
    <xf numFmtId="37" fontId="6" fillId="0" borderId="24" xfId="0" applyNumberFormat="1" applyFont="1" applyBorder="1" applyAlignment="1" applyProtection="1">
      <alignment horizontal="right" vertical="center"/>
      <protection/>
    </xf>
    <xf numFmtId="3" fontId="6" fillId="0" borderId="51" xfId="0" applyNumberFormat="1" applyFont="1" applyBorder="1" applyAlignment="1" applyProtection="1">
      <alignment horizontal="right" vertical="center"/>
      <protection/>
    </xf>
    <xf numFmtId="37" fontId="6" fillId="0" borderId="52" xfId="45" applyNumberFormat="1" applyFont="1" applyBorder="1" applyAlignment="1" applyProtection="1">
      <alignment horizontal="right" vertical="center"/>
      <protection/>
    </xf>
    <xf numFmtId="37" fontId="6" fillId="0" borderId="51" xfId="0" applyNumberFormat="1" applyFont="1" applyBorder="1" applyAlignment="1" applyProtection="1">
      <alignment horizontal="right" vertical="center"/>
      <protection/>
    </xf>
    <xf numFmtId="5" fontId="6" fillId="0" borderId="51" xfId="0" applyNumberFormat="1" applyFont="1" applyBorder="1" applyAlignment="1" applyProtection="1">
      <alignment horizontal="right" vertical="center"/>
      <protection/>
    </xf>
    <xf numFmtId="37" fontId="2" fillId="0" borderId="23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5" fillId="0" borderId="23" xfId="0" applyFont="1" applyFill="1" applyBorder="1" applyAlignment="1">
      <alignment horizontal="center"/>
    </xf>
    <xf numFmtId="37" fontId="2" fillId="0" borderId="23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3" fillId="0" borderId="23" xfId="0" applyNumberFormat="1" applyFont="1" applyFill="1" applyBorder="1" applyAlignment="1" applyProtection="1">
      <alignment/>
      <protection/>
    </xf>
    <xf numFmtId="37" fontId="4" fillId="0" borderId="23" xfId="0" applyFont="1" applyFill="1" applyBorder="1" applyAlignment="1">
      <alignment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14" fontId="17" fillId="0" borderId="16" xfId="0" applyNumberFormat="1" applyFont="1" applyBorder="1" applyAlignment="1" applyProtection="1">
      <alignment horizontal="center" vertical="center"/>
      <protection/>
    </xf>
    <xf numFmtId="174" fontId="17" fillId="0" borderId="16" xfId="0" applyNumberFormat="1" applyFont="1" applyBorder="1" applyAlignment="1" applyProtection="1">
      <alignment horizontal="center" vertical="center"/>
      <protection/>
    </xf>
    <xf numFmtId="174" fontId="17" fillId="0" borderId="16" xfId="42" applyNumberFormat="1" applyFont="1" applyBorder="1" applyAlignment="1" applyProtection="1">
      <alignment horizontal="center" vertical="center"/>
      <protection/>
    </xf>
    <xf numFmtId="174" fontId="17" fillId="0" borderId="15" xfId="42" applyNumberFormat="1" applyFont="1" applyBorder="1" applyAlignment="1" applyProtection="1">
      <alignment horizontal="center"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0</xdr:row>
      <xdr:rowOff>9525</xdr:rowOff>
    </xdr:from>
    <xdr:to>
      <xdr:col>2</xdr:col>
      <xdr:colOff>2095500</xdr:colOff>
      <xdr:row>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9525"/>
          <a:ext cx="1162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923925</xdr:colOff>
      <xdr:row>1</xdr:row>
      <xdr:rowOff>0</xdr:rowOff>
    </xdr:from>
    <xdr:to>
      <xdr:col>3</xdr:col>
      <xdr:colOff>647700</xdr:colOff>
      <xdr:row>1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90700" y="161925"/>
          <a:ext cx="2314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923925</xdr:colOff>
      <xdr:row>2</xdr:row>
      <xdr:rowOff>19050</xdr:rowOff>
    </xdr:from>
    <xdr:to>
      <xdr:col>2</xdr:col>
      <xdr:colOff>2457450</xdr:colOff>
      <xdr:row>3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90700" y="342900"/>
          <a:ext cx="1533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DIRECTOR'S OFFICE</a:t>
          </a:r>
        </a:p>
      </xdr:txBody>
    </xdr:sp>
    <xdr:clientData/>
  </xdr:twoCellAnchor>
  <xdr:twoCellAnchor>
    <xdr:from>
      <xdr:col>2</xdr:col>
      <xdr:colOff>895350</xdr:colOff>
      <xdr:row>3</xdr:row>
      <xdr:rowOff>38100</xdr:rowOff>
    </xdr:from>
    <xdr:to>
      <xdr:col>2</xdr:col>
      <xdr:colOff>2028825</xdr:colOff>
      <xdr:row>4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62125" y="523875"/>
          <a:ext cx="1133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838200</xdr:colOff>
      <xdr:row>42</xdr:row>
      <xdr:rowOff>9525</xdr:rowOff>
    </xdr:from>
    <xdr:to>
      <xdr:col>2</xdr:col>
      <xdr:colOff>1981200</xdr:colOff>
      <xdr:row>43</xdr:row>
      <xdr:rowOff>19050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704975" y="8448675"/>
          <a:ext cx="1143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828675</xdr:colOff>
      <xdr:row>43</xdr:row>
      <xdr:rowOff>0</xdr:rowOff>
    </xdr:from>
    <xdr:to>
      <xdr:col>3</xdr:col>
      <xdr:colOff>514350</xdr:colOff>
      <xdr:row>44</xdr:row>
      <xdr:rowOff>9525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695450" y="8601075"/>
          <a:ext cx="2276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819150</xdr:colOff>
      <xdr:row>44</xdr:row>
      <xdr:rowOff>0</xdr:rowOff>
    </xdr:from>
    <xdr:to>
      <xdr:col>3</xdr:col>
      <xdr:colOff>466725</xdr:colOff>
      <xdr:row>45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685925" y="8763000"/>
          <a:ext cx="2238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ADULT CORRECTIONAL FACILITY</a:t>
          </a:r>
        </a:p>
      </xdr:txBody>
    </xdr:sp>
    <xdr:clientData/>
  </xdr:twoCellAnchor>
  <xdr:twoCellAnchor>
    <xdr:from>
      <xdr:col>2</xdr:col>
      <xdr:colOff>800100</xdr:colOff>
      <xdr:row>45</xdr:row>
      <xdr:rowOff>0</xdr:rowOff>
    </xdr:from>
    <xdr:to>
      <xdr:col>2</xdr:col>
      <xdr:colOff>1962150</xdr:colOff>
      <xdr:row>46</xdr:row>
      <xdr:rowOff>9525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666875" y="8924925"/>
          <a:ext cx="1162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923925</xdr:colOff>
      <xdr:row>85</xdr:row>
      <xdr:rowOff>9525</xdr:rowOff>
    </xdr:from>
    <xdr:to>
      <xdr:col>2</xdr:col>
      <xdr:colOff>2076450</xdr:colOff>
      <xdr:row>86</xdr:row>
      <xdr:rowOff>19050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1790700" y="16964025"/>
          <a:ext cx="1152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904875</xdr:colOff>
      <xdr:row>86</xdr:row>
      <xdr:rowOff>9525</xdr:rowOff>
    </xdr:from>
    <xdr:to>
      <xdr:col>3</xdr:col>
      <xdr:colOff>581025</xdr:colOff>
      <xdr:row>87</xdr:row>
      <xdr:rowOff>28575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1771650" y="17125950"/>
          <a:ext cx="2266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895350</xdr:colOff>
      <xdr:row>87</xdr:row>
      <xdr:rowOff>9525</xdr:rowOff>
    </xdr:from>
    <xdr:to>
      <xdr:col>3</xdr:col>
      <xdr:colOff>542925</xdr:colOff>
      <xdr:row>88</xdr:row>
      <xdr:rowOff>9525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762125" y="17287875"/>
          <a:ext cx="2238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ADULT CORRECTIONAL FACILITY</a:t>
          </a:r>
        </a:p>
      </xdr:txBody>
    </xdr:sp>
    <xdr:clientData/>
  </xdr:twoCellAnchor>
  <xdr:twoCellAnchor>
    <xdr:from>
      <xdr:col>2</xdr:col>
      <xdr:colOff>895350</xdr:colOff>
      <xdr:row>88</xdr:row>
      <xdr:rowOff>19050</xdr:rowOff>
    </xdr:from>
    <xdr:to>
      <xdr:col>2</xdr:col>
      <xdr:colOff>2076450</xdr:colOff>
      <xdr:row>89</xdr:row>
      <xdr:rowOff>0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1762125" y="17459325"/>
          <a:ext cx="1171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857250</xdr:colOff>
      <xdr:row>128</xdr:row>
      <xdr:rowOff>28575</xdr:rowOff>
    </xdr:from>
    <xdr:to>
      <xdr:col>2</xdr:col>
      <xdr:colOff>2047875</xdr:colOff>
      <xdr:row>129</xdr:row>
      <xdr:rowOff>19050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724025" y="25507950"/>
          <a:ext cx="1190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857250</xdr:colOff>
      <xdr:row>129</xdr:row>
      <xdr:rowOff>9525</xdr:rowOff>
    </xdr:from>
    <xdr:to>
      <xdr:col>3</xdr:col>
      <xdr:colOff>542925</xdr:colOff>
      <xdr:row>130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724025" y="25650825"/>
          <a:ext cx="2276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847725</xdr:colOff>
      <xdr:row>130</xdr:row>
      <xdr:rowOff>9525</xdr:rowOff>
    </xdr:from>
    <xdr:to>
      <xdr:col>3</xdr:col>
      <xdr:colOff>504825</xdr:colOff>
      <xdr:row>131</xdr:row>
      <xdr:rowOff>9525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714500" y="25812750"/>
          <a:ext cx="2247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ADULT CORRECTIONAL FACILITY</a:t>
          </a:r>
        </a:p>
      </xdr:txBody>
    </xdr:sp>
    <xdr:clientData/>
  </xdr:twoCellAnchor>
  <xdr:twoCellAnchor>
    <xdr:from>
      <xdr:col>2</xdr:col>
      <xdr:colOff>847725</xdr:colOff>
      <xdr:row>131</xdr:row>
      <xdr:rowOff>19050</xdr:rowOff>
    </xdr:from>
    <xdr:to>
      <xdr:col>2</xdr:col>
      <xdr:colOff>1990725</xdr:colOff>
      <xdr:row>132</xdr:row>
      <xdr:rowOff>28575</xdr:rowOff>
    </xdr:to>
    <xdr:sp>
      <xdr:nvSpPr>
        <xdr:cNvPr id="16" name="Text Box 4"/>
        <xdr:cNvSpPr txBox="1">
          <a:spLocks noChangeArrowheads="1"/>
        </xdr:cNvSpPr>
      </xdr:nvSpPr>
      <xdr:spPr>
        <a:xfrm>
          <a:off x="1714500" y="25984200"/>
          <a:ext cx="1143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847725</xdr:colOff>
      <xdr:row>171</xdr:row>
      <xdr:rowOff>57150</xdr:rowOff>
    </xdr:from>
    <xdr:to>
      <xdr:col>2</xdr:col>
      <xdr:colOff>2028825</xdr:colOff>
      <xdr:row>172</xdr:row>
      <xdr:rowOff>0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1714500" y="33975675"/>
          <a:ext cx="1181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838200</xdr:colOff>
      <xdr:row>172</xdr:row>
      <xdr:rowOff>0</xdr:rowOff>
    </xdr:from>
    <xdr:to>
      <xdr:col>3</xdr:col>
      <xdr:colOff>552450</xdr:colOff>
      <xdr:row>172</xdr:row>
      <xdr:rowOff>152400</xdr:rowOff>
    </xdr:to>
    <xdr:sp>
      <xdr:nvSpPr>
        <xdr:cNvPr id="18" name="Text Box 2"/>
        <xdr:cNvSpPr txBox="1">
          <a:spLocks noChangeArrowheads="1"/>
        </xdr:cNvSpPr>
      </xdr:nvSpPr>
      <xdr:spPr>
        <a:xfrm>
          <a:off x="1704975" y="34128075"/>
          <a:ext cx="2305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828675</xdr:colOff>
      <xdr:row>173</xdr:row>
      <xdr:rowOff>0</xdr:rowOff>
    </xdr:from>
    <xdr:to>
      <xdr:col>3</xdr:col>
      <xdr:colOff>476250</xdr:colOff>
      <xdr:row>174</xdr:row>
      <xdr:rowOff>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1695450" y="34290000"/>
          <a:ext cx="2238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ADULT CORRECTIONAL FACILITY</a:t>
          </a:r>
        </a:p>
      </xdr:txBody>
    </xdr:sp>
    <xdr:clientData/>
  </xdr:twoCellAnchor>
  <xdr:twoCellAnchor>
    <xdr:from>
      <xdr:col>2</xdr:col>
      <xdr:colOff>819150</xdr:colOff>
      <xdr:row>173</xdr:row>
      <xdr:rowOff>152400</xdr:rowOff>
    </xdr:from>
    <xdr:to>
      <xdr:col>2</xdr:col>
      <xdr:colOff>1943100</xdr:colOff>
      <xdr:row>175</xdr:row>
      <xdr:rowOff>0</xdr:rowOff>
    </xdr:to>
    <xdr:sp>
      <xdr:nvSpPr>
        <xdr:cNvPr id="20" name="Text Box 4"/>
        <xdr:cNvSpPr txBox="1">
          <a:spLocks noChangeArrowheads="1"/>
        </xdr:cNvSpPr>
      </xdr:nvSpPr>
      <xdr:spPr>
        <a:xfrm>
          <a:off x="1685925" y="34442400"/>
          <a:ext cx="1133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866775</xdr:colOff>
      <xdr:row>213</xdr:row>
      <xdr:rowOff>9525</xdr:rowOff>
    </xdr:from>
    <xdr:to>
      <xdr:col>2</xdr:col>
      <xdr:colOff>2028825</xdr:colOff>
      <xdr:row>214</xdr:row>
      <xdr:rowOff>85725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1733550" y="42357675"/>
          <a:ext cx="1162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866775</xdr:colOff>
      <xdr:row>214</xdr:row>
      <xdr:rowOff>9525</xdr:rowOff>
    </xdr:from>
    <xdr:to>
      <xdr:col>3</xdr:col>
      <xdr:colOff>1533525</xdr:colOff>
      <xdr:row>215</xdr:row>
      <xdr:rowOff>0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1733550" y="42519600"/>
          <a:ext cx="3257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866775</xdr:colOff>
      <xdr:row>215</xdr:row>
      <xdr:rowOff>9525</xdr:rowOff>
    </xdr:from>
    <xdr:to>
      <xdr:col>3</xdr:col>
      <xdr:colOff>504825</xdr:colOff>
      <xdr:row>216</xdr:row>
      <xdr:rowOff>19050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1733550" y="42681525"/>
          <a:ext cx="2228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ADULT CORRECTIONAL FACILITY</a:t>
          </a:r>
        </a:p>
      </xdr:txBody>
    </xdr:sp>
    <xdr:clientData/>
  </xdr:twoCellAnchor>
  <xdr:twoCellAnchor>
    <xdr:from>
      <xdr:col>2</xdr:col>
      <xdr:colOff>866775</xdr:colOff>
      <xdr:row>216</xdr:row>
      <xdr:rowOff>0</xdr:rowOff>
    </xdr:from>
    <xdr:to>
      <xdr:col>2</xdr:col>
      <xdr:colOff>2000250</xdr:colOff>
      <xdr:row>217</xdr:row>
      <xdr:rowOff>19050</xdr:rowOff>
    </xdr:to>
    <xdr:sp>
      <xdr:nvSpPr>
        <xdr:cNvPr id="24" name="Text Box 4"/>
        <xdr:cNvSpPr txBox="1">
          <a:spLocks noChangeArrowheads="1"/>
        </xdr:cNvSpPr>
      </xdr:nvSpPr>
      <xdr:spPr>
        <a:xfrm>
          <a:off x="1733550" y="42833925"/>
          <a:ext cx="1133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876300</xdr:colOff>
      <xdr:row>256</xdr:row>
      <xdr:rowOff>9525</xdr:rowOff>
    </xdr:from>
    <xdr:to>
      <xdr:col>2</xdr:col>
      <xdr:colOff>2057400</xdr:colOff>
      <xdr:row>257</xdr:row>
      <xdr:rowOff>0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1743075" y="50882550"/>
          <a:ext cx="1181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866775</xdr:colOff>
      <xdr:row>257</xdr:row>
      <xdr:rowOff>0</xdr:rowOff>
    </xdr:from>
    <xdr:to>
      <xdr:col>3</xdr:col>
      <xdr:colOff>504825</xdr:colOff>
      <xdr:row>258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733550" y="51034950"/>
          <a:ext cx="2228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857250</xdr:colOff>
      <xdr:row>257</xdr:row>
      <xdr:rowOff>152400</xdr:rowOff>
    </xdr:from>
    <xdr:to>
      <xdr:col>3</xdr:col>
      <xdr:colOff>476250</xdr:colOff>
      <xdr:row>259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1724025" y="51187350"/>
          <a:ext cx="2209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ADULT CORRECTIONAL FACILITY</a:t>
          </a:r>
        </a:p>
      </xdr:txBody>
    </xdr:sp>
    <xdr:clientData/>
  </xdr:twoCellAnchor>
  <xdr:twoCellAnchor>
    <xdr:from>
      <xdr:col>2</xdr:col>
      <xdr:colOff>847725</xdr:colOff>
      <xdr:row>259</xdr:row>
      <xdr:rowOff>0</xdr:rowOff>
    </xdr:from>
    <xdr:to>
      <xdr:col>2</xdr:col>
      <xdr:colOff>1952625</xdr:colOff>
      <xdr:row>260</xdr:row>
      <xdr:rowOff>19050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1714500" y="51358800"/>
          <a:ext cx="1114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838200</xdr:colOff>
      <xdr:row>299</xdr:row>
      <xdr:rowOff>19050</xdr:rowOff>
    </xdr:from>
    <xdr:to>
      <xdr:col>2</xdr:col>
      <xdr:colOff>1962150</xdr:colOff>
      <xdr:row>300</xdr:row>
      <xdr:rowOff>66675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1704975" y="59416950"/>
          <a:ext cx="1133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828675</xdr:colOff>
      <xdr:row>300</xdr:row>
      <xdr:rowOff>0</xdr:rowOff>
    </xdr:from>
    <xdr:to>
      <xdr:col>3</xdr:col>
      <xdr:colOff>504825</xdr:colOff>
      <xdr:row>301</xdr:row>
      <xdr:rowOff>9525</xdr:rowOff>
    </xdr:to>
    <xdr:sp>
      <xdr:nvSpPr>
        <xdr:cNvPr id="30" name="Text Box 2"/>
        <xdr:cNvSpPr txBox="1">
          <a:spLocks noChangeArrowheads="1"/>
        </xdr:cNvSpPr>
      </xdr:nvSpPr>
      <xdr:spPr>
        <a:xfrm>
          <a:off x="1695450" y="59559825"/>
          <a:ext cx="2266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819150</xdr:colOff>
      <xdr:row>300</xdr:row>
      <xdr:rowOff>142875</xdr:rowOff>
    </xdr:from>
    <xdr:to>
      <xdr:col>3</xdr:col>
      <xdr:colOff>466725</xdr:colOff>
      <xdr:row>301</xdr:row>
      <xdr:rowOff>152400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1685925" y="59702700"/>
          <a:ext cx="2238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ADULT CORRECTIONAL FACILITY</a:t>
          </a:r>
        </a:p>
      </xdr:txBody>
    </xdr:sp>
    <xdr:clientData/>
  </xdr:twoCellAnchor>
  <xdr:twoCellAnchor>
    <xdr:from>
      <xdr:col>2</xdr:col>
      <xdr:colOff>800100</xdr:colOff>
      <xdr:row>301</xdr:row>
      <xdr:rowOff>133350</xdr:rowOff>
    </xdr:from>
    <xdr:to>
      <xdr:col>2</xdr:col>
      <xdr:colOff>1933575</xdr:colOff>
      <xdr:row>302</xdr:row>
      <xdr:rowOff>133350</xdr:rowOff>
    </xdr:to>
    <xdr:sp>
      <xdr:nvSpPr>
        <xdr:cNvPr id="32" name="Text Box 4"/>
        <xdr:cNvSpPr txBox="1">
          <a:spLocks noChangeArrowheads="1"/>
        </xdr:cNvSpPr>
      </xdr:nvSpPr>
      <xdr:spPr>
        <a:xfrm>
          <a:off x="1666875" y="59855100"/>
          <a:ext cx="1133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923925</xdr:colOff>
      <xdr:row>340</xdr:row>
      <xdr:rowOff>38100</xdr:rowOff>
    </xdr:from>
    <xdr:to>
      <xdr:col>2</xdr:col>
      <xdr:colOff>2114550</xdr:colOff>
      <xdr:row>341</xdr:row>
      <xdr:rowOff>85725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1790700" y="67932300"/>
          <a:ext cx="1190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904875</xdr:colOff>
      <xdr:row>341</xdr:row>
      <xdr:rowOff>0</xdr:rowOff>
    </xdr:from>
    <xdr:to>
      <xdr:col>3</xdr:col>
      <xdr:colOff>581025</xdr:colOff>
      <xdr:row>341</xdr:row>
      <xdr:rowOff>152400</xdr:rowOff>
    </xdr:to>
    <xdr:sp>
      <xdr:nvSpPr>
        <xdr:cNvPr id="34" name="Text Box 2"/>
        <xdr:cNvSpPr txBox="1">
          <a:spLocks noChangeArrowheads="1"/>
        </xdr:cNvSpPr>
      </xdr:nvSpPr>
      <xdr:spPr>
        <a:xfrm>
          <a:off x="1771650" y="68094225"/>
          <a:ext cx="2266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895350</xdr:colOff>
      <xdr:row>342</xdr:row>
      <xdr:rowOff>0</xdr:rowOff>
    </xdr:from>
    <xdr:to>
      <xdr:col>3</xdr:col>
      <xdr:colOff>209550</xdr:colOff>
      <xdr:row>343</xdr:row>
      <xdr:rowOff>0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1762125" y="68256150"/>
          <a:ext cx="1905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GUAM DETENTION FACILITY</a:t>
          </a:r>
        </a:p>
      </xdr:txBody>
    </xdr:sp>
    <xdr:clientData/>
  </xdr:twoCellAnchor>
  <xdr:twoCellAnchor>
    <xdr:from>
      <xdr:col>2</xdr:col>
      <xdr:colOff>895350</xdr:colOff>
      <xdr:row>342</xdr:row>
      <xdr:rowOff>152400</xdr:rowOff>
    </xdr:from>
    <xdr:to>
      <xdr:col>2</xdr:col>
      <xdr:colOff>2019300</xdr:colOff>
      <xdr:row>343</xdr:row>
      <xdr:rowOff>142875</xdr:rowOff>
    </xdr:to>
    <xdr:sp>
      <xdr:nvSpPr>
        <xdr:cNvPr id="36" name="Text Box 4"/>
        <xdr:cNvSpPr txBox="1">
          <a:spLocks noChangeArrowheads="1"/>
        </xdr:cNvSpPr>
      </xdr:nvSpPr>
      <xdr:spPr>
        <a:xfrm>
          <a:off x="1762125" y="68408550"/>
          <a:ext cx="1123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828675</xdr:colOff>
      <xdr:row>382</xdr:row>
      <xdr:rowOff>0</xdr:rowOff>
    </xdr:from>
    <xdr:to>
      <xdr:col>2</xdr:col>
      <xdr:colOff>2028825</xdr:colOff>
      <xdr:row>382</xdr:row>
      <xdr:rowOff>142875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1695450" y="76314300"/>
          <a:ext cx="12001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819150</xdr:colOff>
      <xdr:row>383</xdr:row>
      <xdr:rowOff>0</xdr:rowOff>
    </xdr:from>
    <xdr:to>
      <xdr:col>3</xdr:col>
      <xdr:colOff>1485900</xdr:colOff>
      <xdr:row>383</xdr:row>
      <xdr:rowOff>152400</xdr:rowOff>
    </xdr:to>
    <xdr:sp>
      <xdr:nvSpPr>
        <xdr:cNvPr id="38" name="Text Box 2"/>
        <xdr:cNvSpPr txBox="1">
          <a:spLocks noChangeArrowheads="1"/>
        </xdr:cNvSpPr>
      </xdr:nvSpPr>
      <xdr:spPr>
        <a:xfrm>
          <a:off x="1685925" y="76476225"/>
          <a:ext cx="3257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800100</xdr:colOff>
      <xdr:row>385</xdr:row>
      <xdr:rowOff>9525</xdr:rowOff>
    </xdr:from>
    <xdr:to>
      <xdr:col>2</xdr:col>
      <xdr:colOff>1933575</xdr:colOff>
      <xdr:row>386</xdr:row>
      <xdr:rowOff>28575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1666875" y="76809600"/>
          <a:ext cx="1133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800100</xdr:colOff>
      <xdr:row>384</xdr:row>
      <xdr:rowOff>0</xdr:rowOff>
    </xdr:from>
    <xdr:to>
      <xdr:col>3</xdr:col>
      <xdr:colOff>85725</xdr:colOff>
      <xdr:row>385</xdr:row>
      <xdr:rowOff>0</xdr:rowOff>
    </xdr:to>
    <xdr:sp>
      <xdr:nvSpPr>
        <xdr:cNvPr id="40" name="Text Box 4"/>
        <xdr:cNvSpPr txBox="1">
          <a:spLocks noChangeArrowheads="1"/>
        </xdr:cNvSpPr>
      </xdr:nvSpPr>
      <xdr:spPr>
        <a:xfrm>
          <a:off x="1666875" y="76638150"/>
          <a:ext cx="1876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GUAM DETENTION FACILITY</a:t>
          </a:r>
        </a:p>
      </xdr:txBody>
    </xdr:sp>
    <xdr:clientData/>
  </xdr:twoCellAnchor>
  <xdr:twoCellAnchor>
    <xdr:from>
      <xdr:col>2</xdr:col>
      <xdr:colOff>857250</xdr:colOff>
      <xdr:row>425</xdr:row>
      <xdr:rowOff>19050</xdr:rowOff>
    </xdr:from>
    <xdr:to>
      <xdr:col>2</xdr:col>
      <xdr:colOff>2000250</xdr:colOff>
      <xdr:row>426</xdr:row>
      <xdr:rowOff>28575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1724025" y="85143975"/>
          <a:ext cx="1143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847725</xdr:colOff>
      <xdr:row>426</xdr:row>
      <xdr:rowOff>0</xdr:rowOff>
    </xdr:from>
    <xdr:to>
      <xdr:col>3</xdr:col>
      <xdr:colOff>514350</xdr:colOff>
      <xdr:row>426</xdr:row>
      <xdr:rowOff>152400</xdr:rowOff>
    </xdr:to>
    <xdr:sp>
      <xdr:nvSpPr>
        <xdr:cNvPr id="42" name="Text Box 2"/>
        <xdr:cNvSpPr txBox="1">
          <a:spLocks noChangeArrowheads="1"/>
        </xdr:cNvSpPr>
      </xdr:nvSpPr>
      <xdr:spPr>
        <a:xfrm>
          <a:off x="1714500" y="85286850"/>
          <a:ext cx="2257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828675</xdr:colOff>
      <xdr:row>427</xdr:row>
      <xdr:rowOff>0</xdr:rowOff>
    </xdr:from>
    <xdr:to>
      <xdr:col>5</xdr:col>
      <xdr:colOff>704850</xdr:colOff>
      <xdr:row>428</xdr:row>
      <xdr:rowOff>19050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1695450" y="85448775"/>
          <a:ext cx="5019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CASEWORK AND COUNSELING SERVICES DIVISION</a:t>
          </a:r>
        </a:p>
      </xdr:txBody>
    </xdr:sp>
    <xdr:clientData/>
  </xdr:twoCellAnchor>
  <xdr:twoCellAnchor>
    <xdr:from>
      <xdr:col>2</xdr:col>
      <xdr:colOff>828675</xdr:colOff>
      <xdr:row>428</xdr:row>
      <xdr:rowOff>9525</xdr:rowOff>
    </xdr:from>
    <xdr:to>
      <xdr:col>2</xdr:col>
      <xdr:colOff>2076450</xdr:colOff>
      <xdr:row>429</xdr:row>
      <xdr:rowOff>0</xdr:rowOff>
    </xdr:to>
    <xdr:sp>
      <xdr:nvSpPr>
        <xdr:cNvPr id="44" name="Text Box 4"/>
        <xdr:cNvSpPr txBox="1">
          <a:spLocks noChangeArrowheads="1"/>
        </xdr:cNvSpPr>
      </xdr:nvSpPr>
      <xdr:spPr>
        <a:xfrm>
          <a:off x="1695450" y="85620225"/>
          <a:ext cx="1247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895350</xdr:colOff>
      <xdr:row>468</xdr:row>
      <xdr:rowOff>38100</xdr:rowOff>
    </xdr:from>
    <xdr:to>
      <xdr:col>2</xdr:col>
      <xdr:colOff>2057400</xdr:colOff>
      <xdr:row>469</xdr:row>
      <xdr:rowOff>85725</xdr:rowOff>
    </xdr:to>
    <xdr:sp>
      <xdr:nvSpPr>
        <xdr:cNvPr id="45" name="Text Box 1"/>
        <xdr:cNvSpPr txBox="1">
          <a:spLocks noChangeArrowheads="1"/>
        </xdr:cNvSpPr>
      </xdr:nvSpPr>
      <xdr:spPr>
        <a:xfrm>
          <a:off x="1762125" y="93973650"/>
          <a:ext cx="1162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885825</xdr:colOff>
      <xdr:row>469</xdr:row>
      <xdr:rowOff>19050</xdr:rowOff>
    </xdr:from>
    <xdr:to>
      <xdr:col>3</xdr:col>
      <xdr:colOff>542925</xdr:colOff>
      <xdr:row>470</xdr:row>
      <xdr:rowOff>0</xdr:rowOff>
    </xdr:to>
    <xdr:sp>
      <xdr:nvSpPr>
        <xdr:cNvPr id="46" name="Text Box 2"/>
        <xdr:cNvSpPr txBox="1">
          <a:spLocks noChangeArrowheads="1"/>
        </xdr:cNvSpPr>
      </xdr:nvSpPr>
      <xdr:spPr>
        <a:xfrm>
          <a:off x="1752600" y="94116525"/>
          <a:ext cx="2247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895350</xdr:colOff>
      <xdr:row>470</xdr:row>
      <xdr:rowOff>0</xdr:rowOff>
    </xdr:from>
    <xdr:to>
      <xdr:col>2</xdr:col>
      <xdr:colOff>1990725</xdr:colOff>
      <xdr:row>471</xdr:row>
      <xdr:rowOff>19050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1762125" y="94259400"/>
          <a:ext cx="1085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FORENSIC UNIT</a:t>
          </a:r>
        </a:p>
      </xdr:txBody>
    </xdr:sp>
    <xdr:clientData/>
  </xdr:twoCellAnchor>
  <xdr:twoCellAnchor>
    <xdr:from>
      <xdr:col>2</xdr:col>
      <xdr:colOff>866775</xdr:colOff>
      <xdr:row>470</xdr:row>
      <xdr:rowOff>152400</xdr:rowOff>
    </xdr:from>
    <xdr:to>
      <xdr:col>2</xdr:col>
      <xdr:colOff>1981200</xdr:colOff>
      <xdr:row>471</xdr:row>
      <xdr:rowOff>152400</xdr:rowOff>
    </xdr:to>
    <xdr:sp>
      <xdr:nvSpPr>
        <xdr:cNvPr id="48" name="Text Box 4"/>
        <xdr:cNvSpPr txBox="1">
          <a:spLocks noChangeArrowheads="1"/>
        </xdr:cNvSpPr>
      </xdr:nvSpPr>
      <xdr:spPr>
        <a:xfrm>
          <a:off x="1733550" y="94411800"/>
          <a:ext cx="1114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  <xdr:twoCellAnchor>
    <xdr:from>
      <xdr:col>2</xdr:col>
      <xdr:colOff>895350</xdr:colOff>
      <xdr:row>511</xdr:row>
      <xdr:rowOff>9525</xdr:rowOff>
    </xdr:from>
    <xdr:to>
      <xdr:col>2</xdr:col>
      <xdr:colOff>2076450</xdr:colOff>
      <xdr:row>512</xdr:row>
      <xdr:rowOff>38100</xdr:rowOff>
    </xdr:to>
    <xdr:sp>
      <xdr:nvSpPr>
        <xdr:cNvPr id="49" name="Text Box 4"/>
        <xdr:cNvSpPr txBox="1">
          <a:spLocks noChangeArrowheads="1"/>
        </xdr:cNvSpPr>
      </xdr:nvSpPr>
      <xdr:spPr>
        <a:xfrm>
          <a:off x="1762125" y="102755700"/>
          <a:ext cx="1171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PUBLIC SAFETY</a:t>
          </a:r>
        </a:p>
      </xdr:txBody>
    </xdr:sp>
    <xdr:clientData/>
  </xdr:twoCellAnchor>
  <xdr:twoCellAnchor>
    <xdr:from>
      <xdr:col>2</xdr:col>
      <xdr:colOff>885825</xdr:colOff>
      <xdr:row>512</xdr:row>
      <xdr:rowOff>0</xdr:rowOff>
    </xdr:from>
    <xdr:to>
      <xdr:col>3</xdr:col>
      <xdr:colOff>1552575</xdr:colOff>
      <xdr:row>513</xdr:row>
      <xdr:rowOff>0</xdr:rowOff>
    </xdr:to>
    <xdr:sp>
      <xdr:nvSpPr>
        <xdr:cNvPr id="50" name="Text Box 5"/>
        <xdr:cNvSpPr txBox="1">
          <a:spLocks noChangeArrowheads="1"/>
        </xdr:cNvSpPr>
      </xdr:nvSpPr>
      <xdr:spPr>
        <a:xfrm>
          <a:off x="1752600" y="102908100"/>
          <a:ext cx="3257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DEPARTMENT OF CORRECTIONS</a:t>
          </a:r>
        </a:p>
      </xdr:txBody>
    </xdr:sp>
    <xdr:clientData/>
  </xdr:twoCellAnchor>
  <xdr:twoCellAnchor>
    <xdr:from>
      <xdr:col>2</xdr:col>
      <xdr:colOff>885825</xdr:colOff>
      <xdr:row>513</xdr:row>
      <xdr:rowOff>9525</xdr:rowOff>
    </xdr:from>
    <xdr:to>
      <xdr:col>3</xdr:col>
      <xdr:colOff>323850</xdr:colOff>
      <xdr:row>514</xdr:row>
      <xdr:rowOff>9525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1752600" y="103079550"/>
          <a:ext cx="2028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PAROLE SERVICES DIVISION</a:t>
          </a:r>
        </a:p>
      </xdr:txBody>
    </xdr:sp>
    <xdr:clientData/>
  </xdr:twoCellAnchor>
  <xdr:twoCellAnchor>
    <xdr:from>
      <xdr:col>2</xdr:col>
      <xdr:colOff>866775</xdr:colOff>
      <xdr:row>514</xdr:row>
      <xdr:rowOff>0</xdr:rowOff>
    </xdr:from>
    <xdr:to>
      <xdr:col>2</xdr:col>
      <xdr:colOff>2028825</xdr:colOff>
      <xdr:row>514</xdr:row>
      <xdr:rowOff>142875</xdr:rowOff>
    </xdr:to>
    <xdr:sp>
      <xdr:nvSpPr>
        <xdr:cNvPr id="52" name="Text Box 7"/>
        <xdr:cNvSpPr txBox="1">
          <a:spLocks noChangeArrowheads="1"/>
        </xdr:cNvSpPr>
      </xdr:nvSpPr>
      <xdr:spPr>
        <a:xfrm>
          <a:off x="1733550" y="103231950"/>
          <a:ext cx="1162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WISS"/>
              <a:ea typeface="SWISS"/>
              <a:cs typeface="SWISS"/>
            </a:rPr>
            <a:t>GENERAL FUND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48"/>
  <sheetViews>
    <sheetView showGridLines="0" tabSelected="1" zoomScalePageLayoutView="0" workbookViewId="0" topLeftCell="C287">
      <selection activeCell="D485" sqref="D485"/>
    </sheetView>
  </sheetViews>
  <sheetFormatPr defaultColWidth="8.796875" defaultRowHeight="15"/>
  <cols>
    <col min="1" max="1" width="3.296875" style="2" customWidth="1"/>
    <col min="2" max="2" width="5.796875" style="2" customWidth="1"/>
    <col min="3" max="3" width="27.19921875" style="2" customWidth="1"/>
    <col min="4" max="4" width="19.8984375" style="2" customWidth="1"/>
    <col min="5" max="5" width="6.8984375" style="2" customWidth="1"/>
    <col min="6" max="6" width="8.19921875" style="2" customWidth="1"/>
    <col min="7" max="7" width="8.796875" style="2" customWidth="1"/>
    <col min="8" max="8" width="8.09765625" style="2" customWidth="1"/>
    <col min="9" max="9" width="9.59765625" style="2" customWidth="1"/>
    <col min="10" max="10" width="6.796875" style="2" customWidth="1"/>
    <col min="11" max="11" width="8.296875" style="2" customWidth="1"/>
    <col min="12" max="12" width="9.3984375" style="2" customWidth="1"/>
    <col min="13" max="13" width="9.19921875" style="2" customWidth="1"/>
    <col min="14" max="14" width="7" style="2" customWidth="1"/>
    <col min="15" max="15" width="7.296875" style="2" customWidth="1"/>
    <col min="16" max="16" width="6.3984375" style="2" customWidth="1"/>
    <col min="17" max="17" width="6.69921875" style="2" customWidth="1"/>
    <col min="18" max="18" width="7.19921875" style="2" customWidth="1"/>
    <col min="19" max="20" width="8.796875" style="2" customWidth="1"/>
    <col min="21" max="16384" width="8.796875" style="2" customWidth="1"/>
  </cols>
  <sheetData>
    <row r="1" spans="1:74" s="148" customFormat="1" ht="12.75">
      <c r="A1" s="17" t="s">
        <v>1</v>
      </c>
      <c r="B1" s="4"/>
      <c r="C1" s="4"/>
      <c r="D1" s="4"/>
      <c r="E1" s="4"/>
      <c r="F1" s="5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6"/>
      <c r="U1" s="160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</row>
    <row r="2" spans="1:74" s="148" customFormat="1" ht="12.75">
      <c r="A2" s="17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0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</row>
    <row r="3" spans="1:74" s="148" customFormat="1" ht="12.75">
      <c r="A3" s="17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60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4" spans="1:74" s="148" customFormat="1" ht="12.75">
      <c r="A4" s="17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7"/>
      <c r="M4" s="7"/>
      <c r="N4" s="7"/>
      <c r="O4" s="7"/>
      <c r="P4" s="7"/>
      <c r="Q4" s="7"/>
      <c r="R4" s="7"/>
      <c r="S4" s="7"/>
      <c r="T4" s="4"/>
      <c r="U4" s="160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</row>
    <row r="5" spans="1:74" s="148" customFormat="1" ht="13.5" thickBot="1">
      <c r="A5" s="17"/>
      <c r="B5" s="4"/>
      <c r="C5" s="4"/>
      <c r="D5" s="4"/>
      <c r="E5" s="4"/>
      <c r="F5" s="4"/>
      <c r="G5" s="4"/>
      <c r="H5" s="4"/>
      <c r="I5" s="4"/>
      <c r="J5" s="4"/>
      <c r="K5" s="4"/>
      <c r="L5" s="7"/>
      <c r="M5" s="7"/>
      <c r="N5" s="7"/>
      <c r="O5" s="7"/>
      <c r="P5" s="7"/>
      <c r="Q5" s="7"/>
      <c r="R5" s="7"/>
      <c r="S5" s="7"/>
      <c r="T5" s="4"/>
      <c r="U5" s="160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</row>
    <row r="6" spans="1:74" s="148" customFormat="1" ht="12.75" thickBot="1" thickTop="1">
      <c r="A6" s="4"/>
      <c r="B6" s="9" t="s">
        <v>5</v>
      </c>
      <c r="C6" s="10"/>
      <c r="D6" s="10"/>
      <c r="E6" s="10"/>
      <c r="F6" s="10"/>
      <c r="G6" s="10"/>
      <c r="H6" s="10"/>
      <c r="I6" s="10"/>
      <c r="J6" s="11"/>
      <c r="K6" s="4"/>
      <c r="L6" s="4"/>
      <c r="M6" s="4"/>
      <c r="N6" s="4"/>
      <c r="O6" s="4"/>
      <c r="P6" s="4"/>
      <c r="Q6" s="9" t="s">
        <v>5</v>
      </c>
      <c r="R6" s="11"/>
      <c r="S6" s="4"/>
      <c r="T6" s="4"/>
      <c r="U6" s="160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</row>
    <row r="7" spans="1:74" s="148" customFormat="1" ht="12" thickTop="1">
      <c r="A7" s="4"/>
      <c r="B7" s="12"/>
      <c r="C7" s="6"/>
      <c r="D7" s="6"/>
      <c r="E7" s="6"/>
      <c r="F7" s="6"/>
      <c r="G7" s="6"/>
      <c r="H7" s="6"/>
      <c r="I7" s="6"/>
      <c r="J7" s="13"/>
      <c r="K7" s="4"/>
      <c r="L7" s="4"/>
      <c r="M7" s="4"/>
      <c r="N7" s="4"/>
      <c r="O7" s="4"/>
      <c r="P7" s="4"/>
      <c r="Q7" s="12"/>
      <c r="R7" s="13"/>
      <c r="S7" s="4"/>
      <c r="T7" s="4"/>
      <c r="U7" s="160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</row>
    <row r="8" spans="1:74" s="148" customFormat="1" ht="12" thickBot="1">
      <c r="A8" s="4"/>
      <c r="B8" s="40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41" t="s">
        <v>14</v>
      </c>
      <c r="K8" s="14" t="s">
        <v>15</v>
      </c>
      <c r="L8" s="14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40" t="s">
        <v>21</v>
      </c>
      <c r="R8" s="41" t="s">
        <v>22</v>
      </c>
      <c r="S8" s="40" t="s">
        <v>23</v>
      </c>
      <c r="T8" s="16" t="s">
        <v>24</v>
      </c>
      <c r="U8" s="163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</row>
    <row r="9" spans="1:74" s="148" customFormat="1" ht="11.25">
      <c r="A9" s="45"/>
      <c r="B9" s="61" t="s">
        <v>0</v>
      </c>
      <c r="C9" s="62"/>
      <c r="D9" s="63" t="s">
        <v>0</v>
      </c>
      <c r="E9" s="63" t="s">
        <v>0</v>
      </c>
      <c r="F9" s="63" t="s">
        <v>0</v>
      </c>
      <c r="G9" s="63"/>
      <c r="H9" s="63" t="s">
        <v>0</v>
      </c>
      <c r="I9" s="64" t="s">
        <v>25</v>
      </c>
      <c r="J9" s="65"/>
      <c r="K9" s="46" t="s">
        <v>0</v>
      </c>
      <c r="L9" s="47"/>
      <c r="M9" s="46"/>
      <c r="N9" s="46"/>
      <c r="O9" s="46" t="s">
        <v>26</v>
      </c>
      <c r="P9" s="46"/>
      <c r="Q9" s="66"/>
      <c r="R9" s="67"/>
      <c r="S9" s="48"/>
      <c r="T9" s="46"/>
      <c r="U9" s="164"/>
      <c r="V9" s="165"/>
      <c r="W9" s="165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</row>
    <row r="10" spans="1:74" s="148" customFormat="1" ht="11.25">
      <c r="A10" s="50"/>
      <c r="B10" s="68" t="s">
        <v>27</v>
      </c>
      <c r="C10" s="69" t="s">
        <v>27</v>
      </c>
      <c r="D10" s="69" t="s">
        <v>28</v>
      </c>
      <c r="E10" s="69" t="s">
        <v>29</v>
      </c>
      <c r="F10" s="69" t="s">
        <v>0</v>
      </c>
      <c r="G10" s="69"/>
      <c r="H10" s="69" t="s">
        <v>0</v>
      </c>
      <c r="I10" s="70"/>
      <c r="J10" s="71"/>
      <c r="K10" s="51" t="s">
        <v>30</v>
      </c>
      <c r="L10" s="52" t="s">
        <v>31</v>
      </c>
      <c r="M10" s="52" t="s">
        <v>32</v>
      </c>
      <c r="N10" s="52" t="s">
        <v>209</v>
      </c>
      <c r="O10" s="52" t="s">
        <v>34</v>
      </c>
      <c r="P10" s="53" t="s">
        <v>35</v>
      </c>
      <c r="Q10" s="72" t="s">
        <v>36</v>
      </c>
      <c r="R10" s="73" t="s">
        <v>37</v>
      </c>
      <c r="S10" s="54" t="s">
        <v>38</v>
      </c>
      <c r="T10" s="51" t="s">
        <v>39</v>
      </c>
      <c r="U10" s="164"/>
      <c r="V10" s="165"/>
      <c r="W10" s="165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</row>
    <row r="11" spans="1:74" s="148" customFormat="1" ht="12" thickBot="1">
      <c r="A11" s="56" t="s">
        <v>40</v>
      </c>
      <c r="B11" s="74" t="s">
        <v>41</v>
      </c>
      <c r="C11" s="58" t="s">
        <v>42</v>
      </c>
      <c r="D11" s="58" t="s">
        <v>43</v>
      </c>
      <c r="E11" s="58" t="s">
        <v>44</v>
      </c>
      <c r="F11" s="58" t="s">
        <v>45</v>
      </c>
      <c r="G11" s="58" t="s">
        <v>46</v>
      </c>
      <c r="H11" s="58" t="s">
        <v>47</v>
      </c>
      <c r="I11" s="75" t="s">
        <v>48</v>
      </c>
      <c r="J11" s="76" t="s">
        <v>49</v>
      </c>
      <c r="K11" s="57" t="s">
        <v>50</v>
      </c>
      <c r="L11" s="58" t="s">
        <v>207</v>
      </c>
      <c r="M11" s="58" t="s">
        <v>60</v>
      </c>
      <c r="N11" s="58" t="s">
        <v>52</v>
      </c>
      <c r="O11" s="58" t="s">
        <v>53</v>
      </c>
      <c r="P11" s="59" t="s">
        <v>54</v>
      </c>
      <c r="Q11" s="77" t="s">
        <v>55</v>
      </c>
      <c r="R11" s="78" t="s">
        <v>55</v>
      </c>
      <c r="S11" s="57" t="s">
        <v>56</v>
      </c>
      <c r="T11" s="150" t="s">
        <v>57</v>
      </c>
      <c r="U11" s="164"/>
      <c r="V11" s="165"/>
      <c r="W11" s="165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</row>
    <row r="12" spans="1:74" s="148" customFormat="1" ht="18" customHeight="1">
      <c r="A12" s="42">
        <v>1</v>
      </c>
      <c r="B12" s="29">
        <v>1900</v>
      </c>
      <c r="C12" s="30" t="s">
        <v>61</v>
      </c>
      <c r="D12" s="125" t="s">
        <v>208</v>
      </c>
      <c r="E12" s="30" t="s">
        <v>62</v>
      </c>
      <c r="F12" s="31">
        <v>67150</v>
      </c>
      <c r="G12" s="31">
        <v>0</v>
      </c>
      <c r="H12" s="32"/>
      <c r="I12" s="43" t="s">
        <v>432</v>
      </c>
      <c r="J12" s="31">
        <v>0</v>
      </c>
      <c r="K12" s="44">
        <f>SUM(F12:H12)</f>
        <v>67150</v>
      </c>
      <c r="L12" s="44">
        <f>K12*28.3%</f>
        <v>19003.45</v>
      </c>
      <c r="M12" s="44">
        <v>495</v>
      </c>
      <c r="N12" s="44">
        <v>0</v>
      </c>
      <c r="O12" s="44">
        <f>K12*1.45%</f>
        <v>973.675</v>
      </c>
      <c r="P12" s="44">
        <v>153</v>
      </c>
      <c r="Q12" s="44">
        <v>0</v>
      </c>
      <c r="R12" s="44">
        <v>0</v>
      </c>
      <c r="S12" s="44">
        <f>SUM(L12:R12)</f>
        <v>20625.125</v>
      </c>
      <c r="T12" s="151">
        <f>SUM(K12,S12)</f>
        <v>87775.125</v>
      </c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</row>
    <row r="13" spans="1:74" s="148" customFormat="1" ht="18" customHeight="1">
      <c r="A13" s="28">
        <f aca="true" t="shared" si="0" ref="A13:A29">A12+1</f>
        <v>2</v>
      </c>
      <c r="B13" s="34">
        <v>1901</v>
      </c>
      <c r="C13" s="30" t="s">
        <v>63</v>
      </c>
      <c r="D13" s="126" t="s">
        <v>210</v>
      </c>
      <c r="E13" s="35"/>
      <c r="F13" s="36">
        <v>160000</v>
      </c>
      <c r="G13" s="36">
        <v>0</v>
      </c>
      <c r="H13" s="32"/>
      <c r="I13" s="28" t="s">
        <v>432</v>
      </c>
      <c r="J13" s="32">
        <v>0</v>
      </c>
      <c r="K13" s="37">
        <f>(+F13+G13+J13)</f>
        <v>160000</v>
      </c>
      <c r="L13" s="33">
        <f aca="true" t="shared" si="1" ref="L13:L19">K13*28.3%</f>
        <v>45280.00000000001</v>
      </c>
      <c r="M13" s="37">
        <v>495</v>
      </c>
      <c r="N13" s="37">
        <v>0</v>
      </c>
      <c r="O13" s="33">
        <f aca="true" t="shared" si="2" ref="O13:O19">K13*1.45%</f>
        <v>2320</v>
      </c>
      <c r="P13" s="33">
        <v>153</v>
      </c>
      <c r="Q13" s="37">
        <v>0</v>
      </c>
      <c r="R13" s="37">
        <v>0</v>
      </c>
      <c r="S13" s="33">
        <f aca="true" t="shared" si="3" ref="S13:S19">SUM(L13:R13)</f>
        <v>48248.00000000001</v>
      </c>
      <c r="T13" s="152">
        <f aca="true" t="shared" si="4" ref="T13:T19">+K13+S13</f>
        <v>208248</v>
      </c>
      <c r="U13" s="16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</row>
    <row r="14" spans="1:74" s="148" customFormat="1" ht="18" customHeight="1">
      <c r="A14" s="28">
        <f t="shared" si="0"/>
        <v>3</v>
      </c>
      <c r="B14" s="34">
        <v>2108</v>
      </c>
      <c r="C14" s="30" t="s">
        <v>65</v>
      </c>
      <c r="D14" s="126" t="s">
        <v>211</v>
      </c>
      <c r="E14" s="35" t="s">
        <v>64</v>
      </c>
      <c r="F14" s="36">
        <v>43018</v>
      </c>
      <c r="G14" s="36">
        <v>0</v>
      </c>
      <c r="H14" s="32">
        <f aca="true" t="shared" si="5" ref="H14:H19">F14*10%</f>
        <v>4301.8</v>
      </c>
      <c r="I14" s="128">
        <v>40830</v>
      </c>
      <c r="J14" s="129">
        <v>0</v>
      </c>
      <c r="K14" s="37">
        <f aca="true" t="shared" si="6" ref="K14:K19">SUM(F14,G14,H14,J14)</f>
        <v>47319.8</v>
      </c>
      <c r="L14" s="33">
        <f t="shared" si="1"/>
        <v>13391.503400000001</v>
      </c>
      <c r="M14" s="37">
        <v>0</v>
      </c>
      <c r="N14" s="37">
        <v>0</v>
      </c>
      <c r="O14" s="33">
        <f t="shared" si="2"/>
        <v>686.1371</v>
      </c>
      <c r="P14" s="33">
        <v>153</v>
      </c>
      <c r="Q14" s="37">
        <v>0</v>
      </c>
      <c r="R14" s="37">
        <v>0</v>
      </c>
      <c r="S14" s="33">
        <f t="shared" si="3"/>
        <v>14230.640500000001</v>
      </c>
      <c r="T14" s="152">
        <f t="shared" si="4"/>
        <v>61550.440500000004</v>
      </c>
      <c r="U14" s="16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</row>
    <row r="15" spans="1:74" s="148" customFormat="1" ht="18" customHeight="1">
      <c r="A15" s="28">
        <f t="shared" si="0"/>
        <v>4</v>
      </c>
      <c r="B15" s="34">
        <v>1904</v>
      </c>
      <c r="C15" s="35" t="s">
        <v>74</v>
      </c>
      <c r="D15" s="126" t="s">
        <v>460</v>
      </c>
      <c r="E15" s="35" t="s">
        <v>66</v>
      </c>
      <c r="F15" s="36">
        <v>31787</v>
      </c>
      <c r="G15" s="36">
        <v>2000</v>
      </c>
      <c r="H15" s="32">
        <f t="shared" si="5"/>
        <v>3178.7000000000003</v>
      </c>
      <c r="I15" s="38">
        <v>41401</v>
      </c>
      <c r="J15" s="32">
        <v>0</v>
      </c>
      <c r="K15" s="37">
        <f t="shared" si="6"/>
        <v>36965.7</v>
      </c>
      <c r="L15" s="33">
        <f t="shared" si="1"/>
        <v>10461.2931</v>
      </c>
      <c r="M15" s="37">
        <v>0</v>
      </c>
      <c r="N15" s="37">
        <v>0</v>
      </c>
      <c r="O15" s="33">
        <f t="shared" si="2"/>
        <v>536.0026499999999</v>
      </c>
      <c r="P15" s="33">
        <v>153</v>
      </c>
      <c r="Q15" s="37">
        <v>2401</v>
      </c>
      <c r="R15" s="37">
        <v>226</v>
      </c>
      <c r="S15" s="33">
        <f t="shared" si="3"/>
        <v>13777.295750000001</v>
      </c>
      <c r="T15" s="152">
        <f t="shared" si="4"/>
        <v>50742.99575</v>
      </c>
      <c r="U15" s="160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</row>
    <row r="16" spans="1:74" s="148" customFormat="1" ht="18" customHeight="1">
      <c r="A16" s="28">
        <f t="shared" si="0"/>
        <v>5</v>
      </c>
      <c r="B16" s="34">
        <v>1905</v>
      </c>
      <c r="C16" s="35" t="s">
        <v>75</v>
      </c>
      <c r="D16" s="126" t="s">
        <v>212</v>
      </c>
      <c r="E16" s="35" t="s">
        <v>67</v>
      </c>
      <c r="F16" s="36">
        <v>29944</v>
      </c>
      <c r="G16" s="36">
        <v>0</v>
      </c>
      <c r="H16" s="32">
        <f t="shared" si="5"/>
        <v>2994.4</v>
      </c>
      <c r="I16" s="28" t="s">
        <v>432</v>
      </c>
      <c r="J16" s="32">
        <v>0</v>
      </c>
      <c r="K16" s="37">
        <f t="shared" si="6"/>
        <v>32938.4</v>
      </c>
      <c r="L16" s="33">
        <f t="shared" si="1"/>
        <v>9321.567200000001</v>
      </c>
      <c r="M16" s="37">
        <v>495</v>
      </c>
      <c r="N16" s="37">
        <v>0</v>
      </c>
      <c r="O16" s="33">
        <f t="shared" si="2"/>
        <v>477.60679999999996</v>
      </c>
      <c r="P16" s="33">
        <v>153</v>
      </c>
      <c r="Q16" s="37">
        <v>0</v>
      </c>
      <c r="R16" s="37">
        <v>0</v>
      </c>
      <c r="S16" s="33">
        <f t="shared" si="3"/>
        <v>10447.174</v>
      </c>
      <c r="T16" s="152">
        <f t="shared" si="4"/>
        <v>43385.574</v>
      </c>
      <c r="U16" s="16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</row>
    <row r="17" spans="1:74" s="148" customFormat="1" ht="18" customHeight="1">
      <c r="A17" s="28">
        <f t="shared" si="0"/>
        <v>6</v>
      </c>
      <c r="B17" s="34">
        <v>2039</v>
      </c>
      <c r="C17" s="35" t="s">
        <v>76</v>
      </c>
      <c r="D17" s="126" t="s">
        <v>213</v>
      </c>
      <c r="E17" s="35" t="s">
        <v>68</v>
      </c>
      <c r="F17" s="36">
        <v>34414</v>
      </c>
      <c r="G17" s="36">
        <v>8000</v>
      </c>
      <c r="H17" s="32">
        <f t="shared" si="5"/>
        <v>3441.4</v>
      </c>
      <c r="I17" s="128">
        <v>41022</v>
      </c>
      <c r="J17" s="129">
        <v>0</v>
      </c>
      <c r="K17" s="37">
        <f t="shared" si="6"/>
        <v>45855.4</v>
      </c>
      <c r="L17" s="33">
        <f t="shared" si="1"/>
        <v>12977.078200000002</v>
      </c>
      <c r="M17" s="37">
        <v>495</v>
      </c>
      <c r="N17" s="37">
        <v>0</v>
      </c>
      <c r="O17" s="33">
        <f t="shared" si="2"/>
        <v>664.9033</v>
      </c>
      <c r="P17" s="33">
        <v>153</v>
      </c>
      <c r="Q17" s="37">
        <v>2171</v>
      </c>
      <c r="R17" s="37">
        <v>224</v>
      </c>
      <c r="S17" s="33">
        <f t="shared" si="3"/>
        <v>16684.9815</v>
      </c>
      <c r="T17" s="152">
        <f t="shared" si="4"/>
        <v>62540.3815</v>
      </c>
      <c r="U17" s="16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</row>
    <row r="18" spans="1:74" s="148" customFormat="1" ht="18" customHeight="1">
      <c r="A18" s="28">
        <f t="shared" si="0"/>
        <v>7</v>
      </c>
      <c r="B18" s="34">
        <v>1911</v>
      </c>
      <c r="C18" s="35" t="s">
        <v>77</v>
      </c>
      <c r="D18" s="126" t="s">
        <v>214</v>
      </c>
      <c r="E18" s="35" t="s">
        <v>69</v>
      </c>
      <c r="F18" s="36">
        <v>24592</v>
      </c>
      <c r="G18" s="36">
        <v>704</v>
      </c>
      <c r="H18" s="32">
        <f t="shared" si="5"/>
        <v>2459.2000000000003</v>
      </c>
      <c r="I18" s="128">
        <v>40943</v>
      </c>
      <c r="J18" s="129">
        <v>0</v>
      </c>
      <c r="K18" s="37">
        <f t="shared" si="6"/>
        <v>27755.2</v>
      </c>
      <c r="L18" s="33">
        <f t="shared" si="1"/>
        <v>7854.721600000001</v>
      </c>
      <c r="M18" s="37">
        <v>495</v>
      </c>
      <c r="N18" s="37">
        <v>0</v>
      </c>
      <c r="O18" s="33">
        <f t="shared" si="2"/>
        <v>402.4504</v>
      </c>
      <c r="P18" s="33">
        <v>153</v>
      </c>
      <c r="Q18" s="37">
        <v>0</v>
      </c>
      <c r="R18" s="37">
        <v>0</v>
      </c>
      <c r="S18" s="33">
        <f t="shared" si="3"/>
        <v>8905.172</v>
      </c>
      <c r="T18" s="152">
        <f t="shared" si="4"/>
        <v>36660.372</v>
      </c>
      <c r="U18" s="16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</row>
    <row r="19" spans="1:74" s="148" customFormat="1" ht="18" customHeight="1">
      <c r="A19" s="28">
        <f t="shared" si="0"/>
        <v>8</v>
      </c>
      <c r="B19" s="34">
        <v>1914</v>
      </c>
      <c r="C19" s="35" t="s">
        <v>78</v>
      </c>
      <c r="D19" s="126" t="s">
        <v>215</v>
      </c>
      <c r="E19" s="35" t="s">
        <v>70</v>
      </c>
      <c r="F19" s="36">
        <v>22942</v>
      </c>
      <c r="G19" s="36">
        <v>0</v>
      </c>
      <c r="H19" s="32">
        <f t="shared" si="5"/>
        <v>2294.2000000000003</v>
      </c>
      <c r="I19" s="130" t="s">
        <v>432</v>
      </c>
      <c r="J19" s="131">
        <v>0</v>
      </c>
      <c r="K19" s="37">
        <f t="shared" si="6"/>
        <v>25236.2</v>
      </c>
      <c r="L19" s="33">
        <f t="shared" si="1"/>
        <v>7141.844600000001</v>
      </c>
      <c r="M19" s="37">
        <v>495</v>
      </c>
      <c r="N19" s="37">
        <v>0</v>
      </c>
      <c r="O19" s="33">
        <f t="shared" si="2"/>
        <v>365.9249</v>
      </c>
      <c r="P19" s="33">
        <v>153</v>
      </c>
      <c r="Q19" s="37">
        <v>0</v>
      </c>
      <c r="R19" s="37">
        <v>0</v>
      </c>
      <c r="S19" s="33">
        <f t="shared" si="3"/>
        <v>8155.769500000001</v>
      </c>
      <c r="T19" s="152">
        <f t="shared" si="4"/>
        <v>33391.9695</v>
      </c>
      <c r="U19" s="16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</row>
    <row r="20" spans="1:74" s="148" customFormat="1" ht="18" customHeight="1">
      <c r="A20" s="28">
        <f t="shared" si="0"/>
        <v>9</v>
      </c>
      <c r="B20" s="34">
        <v>1948</v>
      </c>
      <c r="C20" s="35" t="s">
        <v>79</v>
      </c>
      <c r="D20" s="95" t="s">
        <v>72</v>
      </c>
      <c r="E20" s="35" t="s">
        <v>71</v>
      </c>
      <c r="F20" s="36"/>
      <c r="G20" s="36"/>
      <c r="H20" s="32"/>
      <c r="I20" s="39"/>
      <c r="J20" s="32"/>
      <c r="K20" s="37"/>
      <c r="L20" s="37"/>
      <c r="M20" s="37"/>
      <c r="N20" s="37"/>
      <c r="O20" s="37"/>
      <c r="P20" s="37"/>
      <c r="Q20" s="37"/>
      <c r="R20" s="37"/>
      <c r="S20" s="37"/>
      <c r="T20" s="152"/>
      <c r="U20" s="16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</row>
    <row r="21" spans="1:74" s="148" customFormat="1" ht="18" customHeight="1">
      <c r="A21" s="28">
        <f t="shared" si="0"/>
        <v>10</v>
      </c>
      <c r="B21" s="34">
        <v>2109</v>
      </c>
      <c r="C21" s="35" t="s">
        <v>80</v>
      </c>
      <c r="D21" s="95" t="s">
        <v>72</v>
      </c>
      <c r="E21" s="35" t="s">
        <v>82</v>
      </c>
      <c r="F21" s="36"/>
      <c r="G21" s="36"/>
      <c r="H21" s="32"/>
      <c r="I21" s="39"/>
      <c r="J21" s="32"/>
      <c r="K21" s="37"/>
      <c r="L21" s="37"/>
      <c r="M21" s="37"/>
      <c r="N21" s="37"/>
      <c r="O21" s="37"/>
      <c r="P21" s="37"/>
      <c r="Q21" s="37"/>
      <c r="R21" s="37"/>
      <c r="S21" s="37"/>
      <c r="T21" s="152"/>
      <c r="U21" s="160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</row>
    <row r="22" spans="1:74" s="148" customFormat="1" ht="18" customHeight="1">
      <c r="A22" s="28">
        <f t="shared" si="0"/>
        <v>11</v>
      </c>
      <c r="B22" s="34">
        <v>1902</v>
      </c>
      <c r="C22" s="35" t="s">
        <v>81</v>
      </c>
      <c r="D22" s="95" t="s">
        <v>72</v>
      </c>
      <c r="E22" s="35" t="s">
        <v>73</v>
      </c>
      <c r="F22" s="36"/>
      <c r="G22" s="36"/>
      <c r="H22" s="32"/>
      <c r="I22" s="39"/>
      <c r="J22" s="32"/>
      <c r="K22" s="37"/>
      <c r="L22" s="37"/>
      <c r="M22" s="37"/>
      <c r="N22" s="37"/>
      <c r="O22" s="37"/>
      <c r="P22" s="37"/>
      <c r="Q22" s="37"/>
      <c r="R22" s="37"/>
      <c r="S22" s="37"/>
      <c r="T22" s="152"/>
      <c r="U22" s="16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</row>
    <row r="23" spans="1:74" s="148" customFormat="1" ht="18" customHeight="1">
      <c r="A23" s="20">
        <f t="shared" si="0"/>
        <v>12</v>
      </c>
      <c r="B23" s="22"/>
      <c r="C23" s="23"/>
      <c r="D23" s="23"/>
      <c r="E23" s="23"/>
      <c r="F23" s="24"/>
      <c r="G23" s="24"/>
      <c r="H23" s="27"/>
      <c r="I23" s="26"/>
      <c r="J23" s="21"/>
      <c r="K23" s="25"/>
      <c r="L23" s="25"/>
      <c r="M23" s="25"/>
      <c r="N23" s="25"/>
      <c r="O23" s="25"/>
      <c r="P23" s="25"/>
      <c r="Q23" s="25"/>
      <c r="R23" s="25"/>
      <c r="S23" s="25"/>
      <c r="T23" s="153"/>
      <c r="U23" s="16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</row>
    <row r="24" spans="1:74" s="148" customFormat="1" ht="18" customHeight="1">
      <c r="A24" s="20">
        <f t="shared" si="0"/>
        <v>13</v>
      </c>
      <c r="B24" s="22"/>
      <c r="C24" s="23"/>
      <c r="D24" s="23"/>
      <c r="E24" s="23"/>
      <c r="F24" s="24"/>
      <c r="G24" s="24"/>
      <c r="H24" s="27"/>
      <c r="I24" s="26"/>
      <c r="J24" s="21"/>
      <c r="K24" s="25"/>
      <c r="L24" s="25"/>
      <c r="M24" s="25"/>
      <c r="N24" s="25"/>
      <c r="O24" s="25"/>
      <c r="P24" s="25"/>
      <c r="Q24" s="25"/>
      <c r="R24" s="25"/>
      <c r="S24" s="25"/>
      <c r="T24" s="153"/>
      <c r="U24" s="16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</row>
    <row r="25" spans="1:74" s="148" customFormat="1" ht="18" customHeight="1">
      <c r="A25" s="20">
        <f t="shared" si="0"/>
        <v>14</v>
      </c>
      <c r="B25" s="22"/>
      <c r="C25" s="23"/>
      <c r="D25" s="23"/>
      <c r="E25" s="23"/>
      <c r="F25" s="24"/>
      <c r="G25" s="24"/>
      <c r="H25" s="27"/>
      <c r="I25" s="26"/>
      <c r="J25" s="21"/>
      <c r="K25" s="25"/>
      <c r="L25" s="25"/>
      <c r="M25" s="25"/>
      <c r="N25" s="25"/>
      <c r="O25" s="25"/>
      <c r="P25" s="25"/>
      <c r="Q25" s="25"/>
      <c r="R25" s="25"/>
      <c r="S25" s="25"/>
      <c r="T25" s="153"/>
      <c r="U25" s="160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</row>
    <row r="26" spans="1:74" s="148" customFormat="1" ht="18" customHeight="1">
      <c r="A26" s="20">
        <f t="shared" si="0"/>
        <v>15</v>
      </c>
      <c r="B26" s="22"/>
      <c r="C26" s="23"/>
      <c r="D26" s="23"/>
      <c r="E26" s="23"/>
      <c r="F26" s="24"/>
      <c r="G26" s="24"/>
      <c r="H26" s="27"/>
      <c r="I26" s="26"/>
      <c r="J26" s="21"/>
      <c r="K26" s="25"/>
      <c r="L26" s="25"/>
      <c r="M26" s="25"/>
      <c r="N26" s="25"/>
      <c r="O26" s="25"/>
      <c r="P26" s="25"/>
      <c r="Q26" s="25"/>
      <c r="R26" s="25"/>
      <c r="S26" s="25"/>
      <c r="T26" s="153"/>
      <c r="U26" s="16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</row>
    <row r="27" spans="1:74" s="148" customFormat="1" ht="18" customHeight="1">
      <c r="A27" s="20">
        <f t="shared" si="0"/>
        <v>16</v>
      </c>
      <c r="B27" s="22"/>
      <c r="C27" s="23"/>
      <c r="D27" s="23"/>
      <c r="E27" s="23"/>
      <c r="F27" s="24"/>
      <c r="G27" s="24"/>
      <c r="H27" s="27"/>
      <c r="I27" s="26"/>
      <c r="J27" s="21"/>
      <c r="K27" s="25"/>
      <c r="L27" s="25"/>
      <c r="M27" s="25"/>
      <c r="N27" s="25"/>
      <c r="O27" s="25"/>
      <c r="P27" s="25"/>
      <c r="Q27" s="25"/>
      <c r="R27" s="25"/>
      <c r="S27" s="25"/>
      <c r="T27" s="153"/>
      <c r="U27" s="16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</row>
    <row r="28" spans="1:74" s="148" customFormat="1" ht="18" customHeight="1">
      <c r="A28" s="20">
        <f t="shared" si="0"/>
        <v>17</v>
      </c>
      <c r="B28" s="22"/>
      <c r="C28" s="23"/>
      <c r="D28" s="23"/>
      <c r="E28" s="23"/>
      <c r="F28" s="24"/>
      <c r="G28" s="24"/>
      <c r="H28" s="27"/>
      <c r="I28" s="26"/>
      <c r="J28" s="21"/>
      <c r="K28" s="25"/>
      <c r="L28" s="25"/>
      <c r="M28" s="25"/>
      <c r="N28" s="25"/>
      <c r="O28" s="25"/>
      <c r="P28" s="25"/>
      <c r="Q28" s="25"/>
      <c r="R28" s="25"/>
      <c r="S28" s="25"/>
      <c r="T28" s="153"/>
      <c r="U28" s="160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</row>
    <row r="29" spans="1:74" s="148" customFormat="1" ht="18" customHeight="1">
      <c r="A29" s="20">
        <f t="shared" si="0"/>
        <v>18</v>
      </c>
      <c r="B29" s="22"/>
      <c r="C29" s="23"/>
      <c r="D29" s="23"/>
      <c r="E29" s="23"/>
      <c r="F29" s="24"/>
      <c r="G29" s="24"/>
      <c r="H29" s="27"/>
      <c r="I29" s="26"/>
      <c r="J29" s="21"/>
      <c r="K29" s="25"/>
      <c r="L29" s="25"/>
      <c r="M29" s="25"/>
      <c r="N29" s="25"/>
      <c r="O29" s="25"/>
      <c r="P29" s="25"/>
      <c r="Q29" s="25"/>
      <c r="R29" s="25"/>
      <c r="S29" s="25"/>
      <c r="T29" s="153"/>
      <c r="U29" s="16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</row>
    <row r="30" spans="1:74" s="148" customFormat="1" ht="18" customHeight="1">
      <c r="A30" s="20">
        <v>19</v>
      </c>
      <c r="B30" s="22"/>
      <c r="C30" s="23"/>
      <c r="D30" s="23"/>
      <c r="E30" s="23"/>
      <c r="F30" s="24"/>
      <c r="G30" s="24"/>
      <c r="H30" s="27"/>
      <c r="I30" s="26"/>
      <c r="J30" s="21"/>
      <c r="K30" s="25"/>
      <c r="L30" s="25"/>
      <c r="M30" s="25"/>
      <c r="N30" s="25"/>
      <c r="O30" s="25"/>
      <c r="P30" s="25"/>
      <c r="Q30" s="25"/>
      <c r="R30" s="25"/>
      <c r="S30" s="25"/>
      <c r="T30" s="153"/>
      <c r="U30" s="160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</row>
    <row r="31" spans="1:74" s="148" customFormat="1" ht="18" customHeight="1">
      <c r="A31" s="20">
        <v>20</v>
      </c>
      <c r="B31" s="22"/>
      <c r="C31" s="23"/>
      <c r="D31" s="23"/>
      <c r="E31" s="23"/>
      <c r="F31" s="24"/>
      <c r="G31" s="24"/>
      <c r="H31" s="27"/>
      <c r="I31" s="26"/>
      <c r="J31" s="21"/>
      <c r="K31" s="25"/>
      <c r="L31" s="25"/>
      <c r="M31" s="25"/>
      <c r="N31" s="25"/>
      <c r="O31" s="25"/>
      <c r="P31" s="25"/>
      <c r="Q31" s="25"/>
      <c r="R31" s="25"/>
      <c r="S31" s="25"/>
      <c r="T31" s="153"/>
      <c r="U31" s="16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</row>
    <row r="32" spans="1:74" s="148" customFormat="1" ht="18" customHeight="1">
      <c r="A32" s="20">
        <v>21</v>
      </c>
      <c r="B32" s="22"/>
      <c r="C32" s="23"/>
      <c r="D32" s="23"/>
      <c r="E32" s="23"/>
      <c r="F32" s="24"/>
      <c r="G32" s="24"/>
      <c r="H32" s="27"/>
      <c r="I32" s="26"/>
      <c r="J32" s="21"/>
      <c r="K32" s="25"/>
      <c r="L32" s="25"/>
      <c r="M32" s="25"/>
      <c r="N32" s="25"/>
      <c r="O32" s="25"/>
      <c r="P32" s="25"/>
      <c r="Q32" s="25"/>
      <c r="R32" s="25"/>
      <c r="S32" s="25"/>
      <c r="T32" s="153"/>
      <c r="U32" s="16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</row>
    <row r="33" spans="1:74" s="148" customFormat="1" ht="18" customHeight="1">
      <c r="A33" s="20">
        <v>22</v>
      </c>
      <c r="B33" s="22"/>
      <c r="C33" s="23"/>
      <c r="D33" s="23"/>
      <c r="E33" s="23"/>
      <c r="F33" s="24"/>
      <c r="G33" s="24"/>
      <c r="H33" s="27"/>
      <c r="I33" s="26"/>
      <c r="J33" s="21"/>
      <c r="K33" s="25"/>
      <c r="L33" s="25"/>
      <c r="M33" s="25"/>
      <c r="N33" s="25"/>
      <c r="O33" s="25"/>
      <c r="P33" s="25"/>
      <c r="Q33" s="25"/>
      <c r="R33" s="25"/>
      <c r="S33" s="25"/>
      <c r="T33" s="153"/>
      <c r="U33" s="160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</row>
    <row r="34" spans="1:74" s="148" customFormat="1" ht="18" customHeight="1">
      <c r="A34" s="20">
        <v>23</v>
      </c>
      <c r="B34" s="22"/>
      <c r="C34" s="23"/>
      <c r="D34" s="23"/>
      <c r="E34" s="23"/>
      <c r="F34" s="24"/>
      <c r="G34" s="24"/>
      <c r="H34" s="27"/>
      <c r="I34" s="26"/>
      <c r="J34" s="21"/>
      <c r="K34" s="25"/>
      <c r="L34" s="25"/>
      <c r="M34" s="25"/>
      <c r="N34" s="25"/>
      <c r="O34" s="25"/>
      <c r="P34" s="25"/>
      <c r="Q34" s="25"/>
      <c r="R34" s="25"/>
      <c r="S34" s="25"/>
      <c r="T34" s="153"/>
      <c r="U34" s="16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</row>
    <row r="35" spans="1:74" s="148" customFormat="1" ht="18" customHeight="1">
      <c r="A35" s="20">
        <v>24</v>
      </c>
      <c r="B35" s="22"/>
      <c r="C35" s="23"/>
      <c r="D35" s="23"/>
      <c r="E35" s="23"/>
      <c r="F35" s="24"/>
      <c r="G35" s="24"/>
      <c r="H35" s="27"/>
      <c r="I35" s="26"/>
      <c r="J35" s="21"/>
      <c r="K35" s="25"/>
      <c r="L35" s="25"/>
      <c r="M35" s="25"/>
      <c r="N35" s="25"/>
      <c r="O35" s="25"/>
      <c r="P35" s="25"/>
      <c r="Q35" s="25"/>
      <c r="R35" s="25"/>
      <c r="S35" s="25"/>
      <c r="T35" s="153"/>
      <c r="U35" s="16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</row>
    <row r="36" spans="1:74" s="148" customFormat="1" ht="18" customHeight="1" thickBot="1">
      <c r="A36" s="19">
        <v>25</v>
      </c>
      <c r="B36" s="96"/>
      <c r="C36" s="97"/>
      <c r="D36" s="97"/>
      <c r="E36" s="97"/>
      <c r="F36" s="98"/>
      <c r="G36" s="98"/>
      <c r="H36" s="99"/>
      <c r="I36" s="100"/>
      <c r="J36" s="101"/>
      <c r="K36" s="102"/>
      <c r="L36" s="102"/>
      <c r="M36" s="102"/>
      <c r="N36" s="102"/>
      <c r="O36" s="102"/>
      <c r="P36" s="102"/>
      <c r="Q36" s="102"/>
      <c r="R36" s="102"/>
      <c r="S36" s="102"/>
      <c r="T36" s="154"/>
      <c r="U36" s="160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</row>
    <row r="37" spans="1:74" s="148" customFormat="1" ht="15" customHeight="1" thickBot="1">
      <c r="A37" s="103"/>
      <c r="B37" s="104"/>
      <c r="C37" s="104"/>
      <c r="D37" s="105" t="s">
        <v>59</v>
      </c>
      <c r="E37" s="106" t="s">
        <v>58</v>
      </c>
      <c r="F37" s="107">
        <f>SUM(F12:F36)</f>
        <v>413847</v>
      </c>
      <c r="G37" s="107">
        <f>SUM(G12:G36)</f>
        <v>10704</v>
      </c>
      <c r="H37" s="107">
        <f>SUM(H12:H36)</f>
        <v>18669.7</v>
      </c>
      <c r="I37" s="108" t="s">
        <v>58</v>
      </c>
      <c r="J37" s="107">
        <f aca="true" t="shared" si="7" ref="J37:T37">SUM(J12:J36)</f>
        <v>0</v>
      </c>
      <c r="K37" s="107">
        <f t="shared" si="7"/>
        <v>443220.70000000007</v>
      </c>
      <c r="L37" s="107">
        <f t="shared" si="7"/>
        <v>125431.45810000002</v>
      </c>
      <c r="M37" s="107">
        <f t="shared" si="7"/>
        <v>2970</v>
      </c>
      <c r="N37" s="107">
        <f t="shared" si="7"/>
        <v>0</v>
      </c>
      <c r="O37" s="109">
        <f t="shared" si="7"/>
        <v>6426.700149999999</v>
      </c>
      <c r="P37" s="109">
        <f t="shared" si="7"/>
        <v>1224</v>
      </c>
      <c r="Q37" s="109">
        <f t="shared" si="7"/>
        <v>4572</v>
      </c>
      <c r="R37" s="109">
        <f t="shared" si="7"/>
        <v>450</v>
      </c>
      <c r="S37" s="109">
        <f t="shared" si="7"/>
        <v>141074.15825</v>
      </c>
      <c r="T37" s="147">
        <f t="shared" si="7"/>
        <v>584294.85825</v>
      </c>
      <c r="U37" s="160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</row>
    <row r="38" spans="1:74" s="148" customFormat="1" ht="12.7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</row>
    <row r="39" spans="1:74" s="148" customFormat="1" ht="12.7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</row>
    <row r="40" spans="1:74" s="148" customFormat="1" ht="12.7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</row>
    <row r="41" spans="1:74" s="148" customFormat="1" ht="12.7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</row>
    <row r="42" spans="1:74" s="148" customFormat="1" ht="12.7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</row>
    <row r="43" spans="1:56" s="148" customFormat="1" ht="12.75">
      <c r="A43" s="17" t="s">
        <v>1</v>
      </c>
      <c r="B43" s="4"/>
      <c r="C43" s="4"/>
      <c r="D43" s="4"/>
      <c r="E43" s="4"/>
      <c r="F43" s="5" t="s"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6"/>
      <c r="T43" s="6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</row>
    <row r="44" spans="1:56" s="148" customFormat="1" ht="12.75">
      <c r="A44" s="17" t="s">
        <v>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</row>
    <row r="45" spans="1:56" s="148" customFormat="1" ht="12.75">
      <c r="A45" s="17" t="s">
        <v>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</row>
    <row r="46" spans="1:56" s="148" customFormat="1" ht="12.75">
      <c r="A46" s="17" t="s">
        <v>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7"/>
      <c r="M46" s="7"/>
      <c r="N46" s="7"/>
      <c r="O46" s="7"/>
      <c r="P46" s="7"/>
      <c r="Q46" s="7"/>
      <c r="R46" s="7"/>
      <c r="S46" s="7"/>
      <c r="T46" s="4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</row>
    <row r="47" spans="1:56" s="148" customFormat="1" ht="13.5" customHeight="1" thickBot="1">
      <c r="A47" s="4"/>
      <c r="B47" s="4"/>
      <c r="C47" s="4"/>
      <c r="D47" s="4"/>
      <c r="E47" s="4"/>
      <c r="F47" s="8"/>
      <c r="G47" s="8"/>
      <c r="H47" s="8"/>
      <c r="I47" s="8"/>
      <c r="J47" s="8"/>
      <c r="K47" s="4"/>
      <c r="L47" s="4" t="s">
        <v>0</v>
      </c>
      <c r="M47" s="4"/>
      <c r="N47" s="4"/>
      <c r="O47" s="4"/>
      <c r="P47" s="4"/>
      <c r="Q47" s="8"/>
      <c r="R47" s="8"/>
      <c r="S47" s="4"/>
      <c r="T47" s="4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</row>
    <row r="48" spans="1:27" s="148" customFormat="1" ht="12.75" thickBot="1" thickTop="1">
      <c r="A48" s="4"/>
      <c r="B48" s="9" t="s">
        <v>5</v>
      </c>
      <c r="C48" s="10"/>
      <c r="D48" s="10"/>
      <c r="E48" s="10"/>
      <c r="F48" s="10"/>
      <c r="G48" s="10"/>
      <c r="H48" s="10"/>
      <c r="I48" s="10"/>
      <c r="J48" s="11"/>
      <c r="K48" s="4"/>
      <c r="L48" s="4"/>
      <c r="M48" s="4"/>
      <c r="N48" s="4"/>
      <c r="O48" s="4"/>
      <c r="P48" s="4"/>
      <c r="Q48" s="9" t="s">
        <v>5</v>
      </c>
      <c r="R48" s="11"/>
      <c r="S48" s="4"/>
      <c r="T48" s="4"/>
      <c r="U48" s="162"/>
      <c r="V48" s="162"/>
      <c r="W48" s="162"/>
      <c r="X48" s="162"/>
      <c r="Y48" s="162"/>
      <c r="Z48" s="162"/>
      <c r="AA48" s="162"/>
    </row>
    <row r="49" spans="1:27" s="148" customFormat="1" ht="12" thickTop="1">
      <c r="A49" s="4"/>
      <c r="B49" s="12"/>
      <c r="C49" s="6"/>
      <c r="D49" s="6"/>
      <c r="E49" s="6"/>
      <c r="F49" s="6"/>
      <c r="G49" s="6"/>
      <c r="H49" s="6"/>
      <c r="I49" s="6"/>
      <c r="J49" s="13"/>
      <c r="K49" s="4"/>
      <c r="L49" s="4"/>
      <c r="M49" s="4"/>
      <c r="N49" s="4"/>
      <c r="O49" s="4"/>
      <c r="P49" s="4"/>
      <c r="Q49" s="12"/>
      <c r="R49" s="13"/>
      <c r="S49" s="4"/>
      <c r="T49" s="4"/>
      <c r="U49" s="162"/>
      <c r="V49" s="162"/>
      <c r="W49" s="162"/>
      <c r="X49" s="162"/>
      <c r="Y49" s="162"/>
      <c r="Z49" s="162"/>
      <c r="AA49" s="162"/>
    </row>
    <row r="50" spans="1:27" s="148" customFormat="1" ht="12" thickBot="1">
      <c r="A50" s="4"/>
      <c r="B50" s="40" t="s">
        <v>6</v>
      </c>
      <c r="C50" s="14" t="s">
        <v>7</v>
      </c>
      <c r="D50" s="14" t="s">
        <v>8</v>
      </c>
      <c r="E50" s="14" t="s">
        <v>9</v>
      </c>
      <c r="F50" s="14" t="s">
        <v>10</v>
      </c>
      <c r="G50" s="14" t="s">
        <v>11</v>
      </c>
      <c r="H50" s="14" t="s">
        <v>12</v>
      </c>
      <c r="I50" s="14" t="s">
        <v>13</v>
      </c>
      <c r="J50" s="41" t="s">
        <v>14</v>
      </c>
      <c r="K50" s="14" t="s">
        <v>15</v>
      </c>
      <c r="L50" s="14" t="s">
        <v>16</v>
      </c>
      <c r="M50" s="15" t="s">
        <v>17</v>
      </c>
      <c r="N50" s="15" t="s">
        <v>18</v>
      </c>
      <c r="O50" s="15" t="s">
        <v>19</v>
      </c>
      <c r="P50" s="15" t="s">
        <v>20</v>
      </c>
      <c r="Q50" s="40" t="s">
        <v>21</v>
      </c>
      <c r="R50" s="41" t="s">
        <v>22</v>
      </c>
      <c r="S50" s="40" t="s">
        <v>23</v>
      </c>
      <c r="T50" s="16" t="s">
        <v>24</v>
      </c>
      <c r="U50" s="162"/>
      <c r="V50" s="162"/>
      <c r="W50" s="162"/>
      <c r="X50" s="162"/>
      <c r="Y50" s="162"/>
      <c r="Z50" s="162"/>
      <c r="AA50" s="162"/>
    </row>
    <row r="51" spans="1:27" s="148" customFormat="1" ht="11.25">
      <c r="A51" s="45"/>
      <c r="B51" s="61" t="s">
        <v>0</v>
      </c>
      <c r="C51" s="62"/>
      <c r="D51" s="63" t="s">
        <v>0</v>
      </c>
      <c r="E51" s="63" t="s">
        <v>0</v>
      </c>
      <c r="F51" s="63" t="s">
        <v>0</v>
      </c>
      <c r="G51" s="63"/>
      <c r="H51" s="63" t="s">
        <v>0</v>
      </c>
      <c r="I51" s="64" t="s">
        <v>25</v>
      </c>
      <c r="J51" s="65"/>
      <c r="K51" s="46" t="s">
        <v>0</v>
      </c>
      <c r="L51" s="47"/>
      <c r="M51" s="46"/>
      <c r="N51" s="46"/>
      <c r="O51" s="46" t="s">
        <v>26</v>
      </c>
      <c r="P51" s="46"/>
      <c r="Q51" s="66"/>
      <c r="R51" s="67"/>
      <c r="S51" s="48"/>
      <c r="T51" s="46"/>
      <c r="U51" s="166"/>
      <c r="V51" s="162"/>
      <c r="W51" s="162"/>
      <c r="X51" s="162"/>
      <c r="Y51" s="162"/>
      <c r="Z51" s="162"/>
      <c r="AA51" s="162"/>
    </row>
    <row r="52" spans="1:27" s="148" customFormat="1" ht="11.25">
      <c r="A52" s="50"/>
      <c r="B52" s="68" t="s">
        <v>27</v>
      </c>
      <c r="C52" s="69" t="s">
        <v>27</v>
      </c>
      <c r="D52" s="69" t="s">
        <v>28</v>
      </c>
      <c r="E52" s="69" t="s">
        <v>29</v>
      </c>
      <c r="F52" s="69" t="s">
        <v>0</v>
      </c>
      <c r="G52" s="69"/>
      <c r="H52" s="69" t="s">
        <v>0</v>
      </c>
      <c r="I52" s="70"/>
      <c r="J52" s="71"/>
      <c r="K52" s="51" t="s">
        <v>30</v>
      </c>
      <c r="L52" s="52" t="s">
        <v>31</v>
      </c>
      <c r="M52" s="52" t="s">
        <v>32</v>
      </c>
      <c r="N52" s="52" t="s">
        <v>33</v>
      </c>
      <c r="O52" s="52" t="s">
        <v>34</v>
      </c>
      <c r="P52" s="53" t="s">
        <v>35</v>
      </c>
      <c r="Q52" s="72" t="s">
        <v>36</v>
      </c>
      <c r="R52" s="73" t="s">
        <v>37</v>
      </c>
      <c r="S52" s="54" t="s">
        <v>38</v>
      </c>
      <c r="T52" s="51" t="s">
        <v>39</v>
      </c>
      <c r="U52" s="166"/>
      <c r="V52" s="162"/>
      <c r="W52" s="162"/>
      <c r="X52" s="162"/>
      <c r="Y52" s="162"/>
      <c r="Z52" s="162"/>
      <c r="AA52" s="162"/>
    </row>
    <row r="53" spans="1:27" s="148" customFormat="1" ht="12" thickBot="1">
      <c r="A53" s="56" t="s">
        <v>40</v>
      </c>
      <c r="B53" s="74" t="s">
        <v>41</v>
      </c>
      <c r="C53" s="58" t="s">
        <v>42</v>
      </c>
      <c r="D53" s="58" t="s">
        <v>43</v>
      </c>
      <c r="E53" s="58" t="s">
        <v>44</v>
      </c>
      <c r="F53" s="58" t="s">
        <v>45</v>
      </c>
      <c r="G53" s="58" t="s">
        <v>46</v>
      </c>
      <c r="H53" s="58" t="s">
        <v>47</v>
      </c>
      <c r="I53" s="75" t="s">
        <v>48</v>
      </c>
      <c r="J53" s="76" t="s">
        <v>49</v>
      </c>
      <c r="K53" s="57" t="s">
        <v>50</v>
      </c>
      <c r="L53" s="58" t="s">
        <v>51</v>
      </c>
      <c r="M53" s="58" t="s">
        <v>60</v>
      </c>
      <c r="N53" s="58" t="s">
        <v>52</v>
      </c>
      <c r="O53" s="58" t="s">
        <v>53</v>
      </c>
      <c r="P53" s="59" t="s">
        <v>54</v>
      </c>
      <c r="Q53" s="77" t="s">
        <v>55</v>
      </c>
      <c r="R53" s="78" t="s">
        <v>55</v>
      </c>
      <c r="S53" s="57" t="s">
        <v>56</v>
      </c>
      <c r="T53" s="150" t="s">
        <v>57</v>
      </c>
      <c r="U53" s="166"/>
      <c r="V53" s="162"/>
      <c r="W53" s="162"/>
      <c r="X53" s="162"/>
      <c r="Y53" s="162"/>
      <c r="Z53" s="162"/>
      <c r="AA53" s="162"/>
    </row>
    <row r="54" spans="1:27" s="148" customFormat="1" ht="18" customHeight="1">
      <c r="A54" s="42">
        <v>1</v>
      </c>
      <c r="B54" s="29">
        <v>1956</v>
      </c>
      <c r="C54" s="30" t="s">
        <v>83</v>
      </c>
      <c r="D54" s="125" t="s">
        <v>216</v>
      </c>
      <c r="E54" s="30" t="s">
        <v>85</v>
      </c>
      <c r="F54" s="31">
        <v>78778</v>
      </c>
      <c r="G54" s="31">
        <v>0</v>
      </c>
      <c r="H54" s="31">
        <f>F54*20%</f>
        <v>15755.6</v>
      </c>
      <c r="I54" s="79">
        <v>41501</v>
      </c>
      <c r="J54" s="31">
        <v>0</v>
      </c>
      <c r="K54" s="44">
        <f aca="true" t="shared" si="8" ref="K54:K77">(+F54+G54+H54+J54)</f>
        <v>94533.6</v>
      </c>
      <c r="L54" s="44">
        <f>+K54*0.3009</f>
        <v>28445.16024</v>
      </c>
      <c r="M54" s="44">
        <v>495</v>
      </c>
      <c r="N54" s="44">
        <v>0</v>
      </c>
      <c r="O54" s="44">
        <f aca="true" t="shared" si="9" ref="O54:O77">+K54*0.0145</f>
        <v>1370.7372000000003</v>
      </c>
      <c r="P54" s="44">
        <v>153</v>
      </c>
      <c r="Q54" s="44">
        <v>6517</v>
      </c>
      <c r="R54" s="44">
        <v>375</v>
      </c>
      <c r="S54" s="44">
        <f aca="true" t="shared" si="10" ref="S54:S77">+L54+M54+N54+O54+P54+Q54+R54</f>
        <v>37355.89744</v>
      </c>
      <c r="T54" s="151">
        <f aca="true" t="shared" si="11" ref="T54:T77">+K54+S54</f>
        <v>131889.49744</v>
      </c>
      <c r="U54" s="166"/>
      <c r="V54" s="162"/>
      <c r="W54" s="162"/>
      <c r="X54" s="162"/>
      <c r="Y54" s="162"/>
      <c r="Z54" s="162"/>
      <c r="AA54" s="162"/>
    </row>
    <row r="55" spans="1:27" s="148" customFormat="1" ht="18" customHeight="1">
      <c r="A55" s="42">
        <v>2</v>
      </c>
      <c r="B55" s="34">
        <v>2074</v>
      </c>
      <c r="C55" s="30" t="s">
        <v>84</v>
      </c>
      <c r="D55" s="126" t="s">
        <v>217</v>
      </c>
      <c r="E55" s="35" t="s">
        <v>199</v>
      </c>
      <c r="F55" s="36">
        <v>54052</v>
      </c>
      <c r="G55" s="36">
        <v>0</v>
      </c>
      <c r="H55" s="31">
        <f aca="true" t="shared" si="12" ref="H55:H77">F55*20%</f>
        <v>10810.400000000001</v>
      </c>
      <c r="I55" s="132">
        <v>40880</v>
      </c>
      <c r="J55" s="129">
        <v>0</v>
      </c>
      <c r="K55" s="37">
        <f t="shared" si="8"/>
        <v>64862.4</v>
      </c>
      <c r="L55" s="37">
        <f aca="true" t="shared" si="13" ref="L55:L77">+K55*0.3009</f>
        <v>19517.09616</v>
      </c>
      <c r="M55" s="37">
        <v>495</v>
      </c>
      <c r="N55" s="37">
        <v>0</v>
      </c>
      <c r="O55" s="37">
        <f t="shared" si="9"/>
        <v>940.5048</v>
      </c>
      <c r="P55" s="33">
        <v>153</v>
      </c>
      <c r="Q55" s="37">
        <v>0</v>
      </c>
      <c r="R55" s="37">
        <v>0</v>
      </c>
      <c r="S55" s="37">
        <f t="shared" si="10"/>
        <v>21105.60096</v>
      </c>
      <c r="T55" s="152">
        <f t="shared" si="11"/>
        <v>85968.00096</v>
      </c>
      <c r="U55" s="166"/>
      <c r="V55" s="162"/>
      <c r="W55" s="162"/>
      <c r="X55" s="162"/>
      <c r="Y55" s="162"/>
      <c r="Z55" s="162"/>
      <c r="AA55" s="162"/>
    </row>
    <row r="56" spans="1:27" s="148" customFormat="1" ht="18" customHeight="1">
      <c r="A56" s="42">
        <v>3</v>
      </c>
      <c r="B56" s="34">
        <v>1958</v>
      </c>
      <c r="C56" s="30" t="s">
        <v>111</v>
      </c>
      <c r="D56" s="126" t="s">
        <v>218</v>
      </c>
      <c r="E56" s="35" t="s">
        <v>86</v>
      </c>
      <c r="F56" s="36">
        <v>56695</v>
      </c>
      <c r="G56" s="36">
        <v>4766</v>
      </c>
      <c r="H56" s="31">
        <f t="shared" si="12"/>
        <v>11339</v>
      </c>
      <c r="I56" s="39">
        <v>41455</v>
      </c>
      <c r="J56" s="32">
        <v>0</v>
      </c>
      <c r="K56" s="37">
        <f t="shared" si="8"/>
        <v>72800</v>
      </c>
      <c r="L56" s="37">
        <f t="shared" si="13"/>
        <v>21905.52</v>
      </c>
      <c r="M56" s="37">
        <v>0</v>
      </c>
      <c r="N56" s="37">
        <v>0</v>
      </c>
      <c r="O56" s="37">
        <f t="shared" si="9"/>
        <v>1055.6000000000001</v>
      </c>
      <c r="P56" s="33">
        <v>153</v>
      </c>
      <c r="Q56" s="37">
        <v>0</v>
      </c>
      <c r="R56" s="37">
        <v>0</v>
      </c>
      <c r="S56" s="37">
        <f t="shared" si="10"/>
        <v>23114.12</v>
      </c>
      <c r="T56" s="152">
        <f t="shared" si="11"/>
        <v>95914.12</v>
      </c>
      <c r="U56" s="166"/>
      <c r="V56" s="162"/>
      <c r="W56" s="162"/>
      <c r="X56" s="162"/>
      <c r="Y56" s="162"/>
      <c r="Z56" s="162"/>
      <c r="AA56" s="162"/>
    </row>
    <row r="57" spans="1:27" s="148" customFormat="1" ht="18" customHeight="1">
      <c r="A57" s="42">
        <v>4</v>
      </c>
      <c r="B57" s="34">
        <v>1961</v>
      </c>
      <c r="C57" s="30" t="s">
        <v>111</v>
      </c>
      <c r="D57" s="126" t="s">
        <v>219</v>
      </c>
      <c r="E57" s="35" t="s">
        <v>87</v>
      </c>
      <c r="F57" s="36">
        <v>54778</v>
      </c>
      <c r="G57" s="36">
        <v>4766</v>
      </c>
      <c r="H57" s="31">
        <f t="shared" si="12"/>
        <v>10955.6</v>
      </c>
      <c r="I57" s="39">
        <v>41536</v>
      </c>
      <c r="J57" s="32">
        <v>0</v>
      </c>
      <c r="K57" s="37">
        <f t="shared" si="8"/>
        <v>70499.6</v>
      </c>
      <c r="L57" s="37">
        <f t="shared" si="13"/>
        <v>21213.329640000004</v>
      </c>
      <c r="M57" s="37">
        <v>0</v>
      </c>
      <c r="N57" s="37">
        <v>0</v>
      </c>
      <c r="O57" s="37">
        <f t="shared" si="9"/>
        <v>1022.2442000000001</v>
      </c>
      <c r="P57" s="33">
        <v>153</v>
      </c>
      <c r="Q57" s="37">
        <v>2401</v>
      </c>
      <c r="R57" s="37">
        <v>226</v>
      </c>
      <c r="S57" s="37">
        <f t="shared" si="10"/>
        <v>25015.573840000005</v>
      </c>
      <c r="T57" s="152">
        <f t="shared" si="11"/>
        <v>95515.17384</v>
      </c>
      <c r="U57" s="166"/>
      <c r="V57" s="162"/>
      <c r="W57" s="162"/>
      <c r="X57" s="162"/>
      <c r="Y57" s="162"/>
      <c r="Z57" s="162"/>
      <c r="AA57" s="162"/>
    </row>
    <row r="58" spans="1:27" s="148" customFormat="1" ht="18" customHeight="1">
      <c r="A58" s="42">
        <v>5</v>
      </c>
      <c r="B58" s="34">
        <v>2007</v>
      </c>
      <c r="C58" s="30" t="s">
        <v>111</v>
      </c>
      <c r="D58" s="126" t="s">
        <v>220</v>
      </c>
      <c r="E58" s="35" t="s">
        <v>88</v>
      </c>
      <c r="F58" s="36">
        <v>49406.4</v>
      </c>
      <c r="G58" s="36">
        <v>4766</v>
      </c>
      <c r="H58" s="31">
        <f t="shared" si="12"/>
        <v>9881.28</v>
      </c>
      <c r="I58" s="39">
        <v>41327</v>
      </c>
      <c r="J58" s="32">
        <v>0</v>
      </c>
      <c r="K58" s="37">
        <f t="shared" si="8"/>
        <v>64053.68</v>
      </c>
      <c r="L58" s="37">
        <f t="shared" si="13"/>
        <v>19273.752312</v>
      </c>
      <c r="M58" s="37">
        <v>495</v>
      </c>
      <c r="N58" s="37">
        <v>0</v>
      </c>
      <c r="O58" s="37">
        <f t="shared" si="9"/>
        <v>928.77836</v>
      </c>
      <c r="P58" s="33">
        <v>153</v>
      </c>
      <c r="Q58" s="37">
        <v>1683</v>
      </c>
      <c r="R58" s="37">
        <v>0</v>
      </c>
      <c r="S58" s="37">
        <f t="shared" si="10"/>
        <v>22533.530672</v>
      </c>
      <c r="T58" s="152">
        <f t="shared" si="11"/>
        <v>86587.210672</v>
      </c>
      <c r="U58" s="166"/>
      <c r="V58" s="162"/>
      <c r="W58" s="162"/>
      <c r="X58" s="162"/>
      <c r="Y58" s="162"/>
      <c r="Z58" s="162"/>
      <c r="AA58" s="162"/>
    </row>
    <row r="59" spans="1:27" s="148" customFormat="1" ht="18" customHeight="1">
      <c r="A59" s="42">
        <v>6</v>
      </c>
      <c r="B59" s="34">
        <v>2024</v>
      </c>
      <c r="C59" s="35" t="s">
        <v>112</v>
      </c>
      <c r="D59" s="126" t="s">
        <v>221</v>
      </c>
      <c r="E59" s="35" t="s">
        <v>89</v>
      </c>
      <c r="F59" s="36">
        <v>49206</v>
      </c>
      <c r="G59" s="36">
        <v>4766</v>
      </c>
      <c r="H59" s="31">
        <f t="shared" si="12"/>
        <v>9841.2</v>
      </c>
      <c r="I59" s="39">
        <v>41310</v>
      </c>
      <c r="J59" s="32">
        <v>0</v>
      </c>
      <c r="K59" s="37">
        <f t="shared" si="8"/>
        <v>63813.2</v>
      </c>
      <c r="L59" s="37">
        <f t="shared" si="13"/>
        <v>19201.39188</v>
      </c>
      <c r="M59" s="37">
        <v>495</v>
      </c>
      <c r="N59" s="37">
        <v>0</v>
      </c>
      <c r="O59" s="37">
        <f t="shared" si="9"/>
        <v>925.2914</v>
      </c>
      <c r="P59" s="33">
        <v>153</v>
      </c>
      <c r="Q59" s="37">
        <v>6517</v>
      </c>
      <c r="R59" s="37">
        <v>375</v>
      </c>
      <c r="S59" s="37">
        <f t="shared" si="10"/>
        <v>27666.683279999997</v>
      </c>
      <c r="T59" s="152">
        <f t="shared" si="11"/>
        <v>91479.88328</v>
      </c>
      <c r="U59" s="166"/>
      <c r="V59" s="162"/>
      <c r="W59" s="162"/>
      <c r="X59" s="162"/>
      <c r="Y59" s="162"/>
      <c r="Z59" s="162"/>
      <c r="AA59" s="162"/>
    </row>
    <row r="60" spans="1:27" s="148" customFormat="1" ht="18" customHeight="1">
      <c r="A60" s="42">
        <v>7</v>
      </c>
      <c r="B60" s="34">
        <v>2080</v>
      </c>
      <c r="C60" s="35" t="s">
        <v>112</v>
      </c>
      <c r="D60" s="126" t="s">
        <v>222</v>
      </c>
      <c r="E60" s="35" t="s">
        <v>90</v>
      </c>
      <c r="F60" s="36">
        <v>54556</v>
      </c>
      <c r="G60" s="36">
        <v>4766</v>
      </c>
      <c r="H60" s="31">
        <f t="shared" si="12"/>
        <v>10911.2</v>
      </c>
      <c r="I60" s="133">
        <v>40961</v>
      </c>
      <c r="J60" s="129">
        <v>0</v>
      </c>
      <c r="K60" s="37">
        <f t="shared" si="8"/>
        <v>70233.2</v>
      </c>
      <c r="L60" s="37">
        <f t="shared" si="13"/>
        <v>21133.169879999998</v>
      </c>
      <c r="M60" s="37">
        <v>0</v>
      </c>
      <c r="N60" s="37">
        <v>0</v>
      </c>
      <c r="O60" s="37">
        <f t="shared" si="9"/>
        <v>1018.3814</v>
      </c>
      <c r="P60" s="33">
        <v>153</v>
      </c>
      <c r="Q60" s="37">
        <v>0</v>
      </c>
      <c r="R60" s="37">
        <v>0</v>
      </c>
      <c r="S60" s="37">
        <f t="shared" si="10"/>
        <v>22304.551279999996</v>
      </c>
      <c r="T60" s="152">
        <f t="shared" si="11"/>
        <v>92537.75128</v>
      </c>
      <c r="U60" s="166"/>
      <c r="V60" s="162"/>
      <c r="W60" s="162"/>
      <c r="X60" s="162"/>
      <c r="Y60" s="162"/>
      <c r="Z60" s="162"/>
      <c r="AA60" s="162"/>
    </row>
    <row r="61" spans="1:27" s="148" customFormat="1" ht="18" customHeight="1">
      <c r="A61" s="42">
        <v>8</v>
      </c>
      <c r="B61" s="34">
        <v>2118</v>
      </c>
      <c r="C61" s="35" t="s">
        <v>112</v>
      </c>
      <c r="D61" s="126" t="s">
        <v>223</v>
      </c>
      <c r="E61" s="35" t="s">
        <v>91</v>
      </c>
      <c r="F61" s="36">
        <v>50928</v>
      </c>
      <c r="G61" s="36">
        <v>4766</v>
      </c>
      <c r="H61" s="31">
        <f t="shared" si="12"/>
        <v>10185.6</v>
      </c>
      <c r="I61" s="39">
        <v>41488</v>
      </c>
      <c r="J61" s="32">
        <v>0</v>
      </c>
      <c r="K61" s="37">
        <f t="shared" si="8"/>
        <v>65879.6</v>
      </c>
      <c r="L61" s="37">
        <f t="shared" si="13"/>
        <v>19823.17164</v>
      </c>
      <c r="M61" s="37">
        <v>495</v>
      </c>
      <c r="N61" s="37">
        <v>0</v>
      </c>
      <c r="O61" s="37">
        <f t="shared" si="9"/>
        <v>955.2542000000001</v>
      </c>
      <c r="P61" s="33">
        <v>153</v>
      </c>
      <c r="Q61" s="37">
        <v>3781</v>
      </c>
      <c r="R61" s="37">
        <v>224</v>
      </c>
      <c r="S61" s="37">
        <f t="shared" si="10"/>
        <v>25431.42584</v>
      </c>
      <c r="T61" s="152">
        <f t="shared" si="11"/>
        <v>91311.02584</v>
      </c>
      <c r="U61" s="166"/>
      <c r="V61" s="162"/>
      <c r="W61" s="162"/>
      <c r="X61" s="162"/>
      <c r="Y61" s="162"/>
      <c r="Z61" s="162"/>
      <c r="AA61" s="162"/>
    </row>
    <row r="62" spans="1:21" s="148" customFormat="1" ht="18" customHeight="1">
      <c r="A62" s="42">
        <v>9</v>
      </c>
      <c r="B62" s="34">
        <v>2195</v>
      </c>
      <c r="C62" s="35" t="s">
        <v>112</v>
      </c>
      <c r="D62" s="126" t="s">
        <v>224</v>
      </c>
      <c r="E62" s="35" t="s">
        <v>91</v>
      </c>
      <c r="F62" s="36">
        <v>50928</v>
      </c>
      <c r="G62" s="36">
        <v>4766</v>
      </c>
      <c r="H62" s="31">
        <f t="shared" si="12"/>
        <v>10185.6</v>
      </c>
      <c r="I62" s="133">
        <v>40961</v>
      </c>
      <c r="J62" s="129">
        <v>0</v>
      </c>
      <c r="K62" s="37">
        <f t="shared" si="8"/>
        <v>65879.6</v>
      </c>
      <c r="L62" s="37">
        <f t="shared" si="13"/>
        <v>19823.17164</v>
      </c>
      <c r="M62" s="37">
        <v>0</v>
      </c>
      <c r="N62" s="37">
        <v>0</v>
      </c>
      <c r="O62" s="37">
        <f t="shared" si="9"/>
        <v>955.2542000000001</v>
      </c>
      <c r="P62" s="33">
        <v>153</v>
      </c>
      <c r="Q62" s="37">
        <v>0</v>
      </c>
      <c r="R62" s="37">
        <v>0</v>
      </c>
      <c r="S62" s="37">
        <f t="shared" si="10"/>
        <v>20931.42584</v>
      </c>
      <c r="T62" s="152">
        <f t="shared" si="11"/>
        <v>86811.02584</v>
      </c>
      <c r="U62" s="167"/>
    </row>
    <row r="63" spans="1:21" s="148" customFormat="1" ht="18" customHeight="1">
      <c r="A63" s="42">
        <v>10</v>
      </c>
      <c r="B63" s="34">
        <v>2196</v>
      </c>
      <c r="C63" s="35" t="s">
        <v>112</v>
      </c>
      <c r="D63" s="126" t="s">
        <v>225</v>
      </c>
      <c r="E63" s="35" t="s">
        <v>92</v>
      </c>
      <c r="F63" s="36">
        <v>52710</v>
      </c>
      <c r="G63" s="36">
        <v>4766</v>
      </c>
      <c r="H63" s="31">
        <f t="shared" si="12"/>
        <v>10542</v>
      </c>
      <c r="I63" s="133">
        <v>40961</v>
      </c>
      <c r="J63" s="129">
        <v>0</v>
      </c>
      <c r="K63" s="37">
        <f t="shared" si="8"/>
        <v>68018</v>
      </c>
      <c r="L63" s="37">
        <f t="shared" si="13"/>
        <v>20466.6162</v>
      </c>
      <c r="M63" s="37">
        <v>495</v>
      </c>
      <c r="N63" s="37">
        <v>0</v>
      </c>
      <c r="O63" s="37">
        <f t="shared" si="9"/>
        <v>986.2610000000001</v>
      </c>
      <c r="P63" s="33">
        <v>153</v>
      </c>
      <c r="Q63" s="37">
        <v>2171</v>
      </c>
      <c r="R63" s="37">
        <v>224</v>
      </c>
      <c r="S63" s="37">
        <f t="shared" si="10"/>
        <v>24495.8772</v>
      </c>
      <c r="T63" s="152">
        <f t="shared" si="11"/>
        <v>92513.8772</v>
      </c>
      <c r="U63" s="167"/>
    </row>
    <row r="64" spans="1:21" s="148" customFormat="1" ht="18" customHeight="1">
      <c r="A64" s="42">
        <v>11</v>
      </c>
      <c r="B64" s="34">
        <v>2197</v>
      </c>
      <c r="C64" s="35" t="s">
        <v>112</v>
      </c>
      <c r="D64" s="168" t="s">
        <v>226</v>
      </c>
      <c r="E64" s="35" t="s">
        <v>91</v>
      </c>
      <c r="F64" s="36">
        <v>50928</v>
      </c>
      <c r="G64" s="36">
        <v>4766</v>
      </c>
      <c r="H64" s="31">
        <f t="shared" si="12"/>
        <v>10185.6</v>
      </c>
      <c r="I64" s="133">
        <v>40961</v>
      </c>
      <c r="J64" s="129">
        <v>0</v>
      </c>
      <c r="K64" s="37">
        <f t="shared" si="8"/>
        <v>65879.6</v>
      </c>
      <c r="L64" s="37">
        <f t="shared" si="13"/>
        <v>19823.17164</v>
      </c>
      <c r="M64" s="37">
        <v>0</v>
      </c>
      <c r="N64" s="37">
        <v>0</v>
      </c>
      <c r="O64" s="37">
        <f t="shared" si="9"/>
        <v>955.2542000000001</v>
      </c>
      <c r="P64" s="33">
        <v>153</v>
      </c>
      <c r="Q64" s="37">
        <v>3607</v>
      </c>
      <c r="R64" s="37">
        <v>375</v>
      </c>
      <c r="S64" s="37">
        <f t="shared" si="10"/>
        <v>24913.42584</v>
      </c>
      <c r="T64" s="152">
        <f t="shared" si="11"/>
        <v>90793.02584</v>
      </c>
      <c r="U64" s="167"/>
    </row>
    <row r="65" spans="1:21" s="148" customFormat="1" ht="18" customHeight="1">
      <c r="A65" s="42">
        <v>12</v>
      </c>
      <c r="B65" s="34">
        <v>1971</v>
      </c>
      <c r="C65" s="35" t="s">
        <v>113</v>
      </c>
      <c r="D65" s="126" t="s">
        <v>227</v>
      </c>
      <c r="E65" s="35" t="s">
        <v>93</v>
      </c>
      <c r="F65" s="36">
        <v>52541</v>
      </c>
      <c r="G65" s="36">
        <v>4766</v>
      </c>
      <c r="H65" s="31">
        <f t="shared" si="12"/>
        <v>10508.2</v>
      </c>
      <c r="I65" s="39">
        <v>41313</v>
      </c>
      <c r="J65" s="32">
        <v>0</v>
      </c>
      <c r="K65" s="37">
        <f t="shared" si="8"/>
        <v>67815.2</v>
      </c>
      <c r="L65" s="37">
        <f t="shared" si="13"/>
        <v>20405.593679999998</v>
      </c>
      <c r="M65" s="37">
        <v>0</v>
      </c>
      <c r="N65" s="37">
        <v>0</v>
      </c>
      <c r="O65" s="37">
        <f t="shared" si="9"/>
        <v>983.3204000000001</v>
      </c>
      <c r="P65" s="33">
        <v>153</v>
      </c>
      <c r="Q65" s="37">
        <v>6517</v>
      </c>
      <c r="R65" s="37">
        <v>375</v>
      </c>
      <c r="S65" s="37">
        <f t="shared" si="10"/>
        <v>28433.91408</v>
      </c>
      <c r="T65" s="152">
        <f t="shared" si="11"/>
        <v>96249.11408</v>
      </c>
      <c r="U65" s="167"/>
    </row>
    <row r="66" spans="1:21" s="148" customFormat="1" ht="18" customHeight="1">
      <c r="A66" s="42">
        <v>13</v>
      </c>
      <c r="B66" s="34">
        <v>1975</v>
      </c>
      <c r="C66" s="35" t="s">
        <v>113</v>
      </c>
      <c r="D66" s="126" t="s">
        <v>228</v>
      </c>
      <c r="E66" s="35" t="s">
        <v>93</v>
      </c>
      <c r="F66" s="36">
        <v>52540.8</v>
      </c>
      <c r="G66" s="36">
        <v>4766</v>
      </c>
      <c r="H66" s="31">
        <f t="shared" si="12"/>
        <v>10508.160000000002</v>
      </c>
      <c r="I66" s="39">
        <v>41286</v>
      </c>
      <c r="J66" s="32">
        <v>0</v>
      </c>
      <c r="K66" s="37">
        <f t="shared" si="8"/>
        <v>67814.96</v>
      </c>
      <c r="L66" s="37">
        <f t="shared" si="13"/>
        <v>20405.521464</v>
      </c>
      <c r="M66" s="37">
        <v>495</v>
      </c>
      <c r="N66" s="37">
        <v>0</v>
      </c>
      <c r="O66" s="37">
        <f t="shared" si="9"/>
        <v>983.3169200000001</v>
      </c>
      <c r="P66" s="33">
        <v>153</v>
      </c>
      <c r="Q66" s="37">
        <v>3781</v>
      </c>
      <c r="R66" s="37">
        <v>224</v>
      </c>
      <c r="S66" s="37">
        <f t="shared" si="10"/>
        <v>26041.838384000002</v>
      </c>
      <c r="T66" s="152">
        <f t="shared" si="11"/>
        <v>93856.79838400001</v>
      </c>
      <c r="U66" s="167"/>
    </row>
    <row r="67" spans="1:21" s="148" customFormat="1" ht="18" customHeight="1">
      <c r="A67" s="42">
        <v>14</v>
      </c>
      <c r="B67" s="34">
        <v>1978</v>
      </c>
      <c r="C67" s="35" t="s">
        <v>113</v>
      </c>
      <c r="D67" s="126" t="s">
        <v>229</v>
      </c>
      <c r="E67" s="35" t="s">
        <v>95</v>
      </c>
      <c r="F67" s="36">
        <v>47389</v>
      </c>
      <c r="G67" s="36">
        <v>4766</v>
      </c>
      <c r="H67" s="31">
        <f t="shared" si="12"/>
        <v>9477.800000000001</v>
      </c>
      <c r="I67" s="169">
        <v>41573</v>
      </c>
      <c r="J67" s="129">
        <v>0</v>
      </c>
      <c r="K67" s="37">
        <f t="shared" si="8"/>
        <v>61632.8</v>
      </c>
      <c r="L67" s="37">
        <f t="shared" si="13"/>
        <v>18545.309520000003</v>
      </c>
      <c r="M67" s="37">
        <v>0</v>
      </c>
      <c r="N67" s="37">
        <v>0</v>
      </c>
      <c r="O67" s="37">
        <f t="shared" si="9"/>
        <v>893.6756</v>
      </c>
      <c r="P67" s="33">
        <v>153</v>
      </c>
      <c r="Q67" s="37">
        <v>6517</v>
      </c>
      <c r="R67" s="37">
        <v>375</v>
      </c>
      <c r="S67" s="37">
        <f t="shared" si="10"/>
        <v>26483.98512</v>
      </c>
      <c r="T67" s="152">
        <f t="shared" si="11"/>
        <v>88116.78512</v>
      </c>
      <c r="U67" s="167"/>
    </row>
    <row r="68" spans="1:21" s="148" customFormat="1" ht="18" customHeight="1">
      <c r="A68" s="42">
        <v>15</v>
      </c>
      <c r="B68" s="34">
        <v>2005</v>
      </c>
      <c r="C68" s="35" t="s">
        <v>113</v>
      </c>
      <c r="D68" s="126" t="s">
        <v>230</v>
      </c>
      <c r="E68" s="35" t="s">
        <v>93</v>
      </c>
      <c r="F68" s="36">
        <v>52541</v>
      </c>
      <c r="G68" s="36">
        <v>4766</v>
      </c>
      <c r="H68" s="31">
        <f t="shared" si="12"/>
        <v>10508.2</v>
      </c>
      <c r="I68" s="133">
        <v>40976</v>
      </c>
      <c r="J68" s="129">
        <v>0</v>
      </c>
      <c r="K68" s="37">
        <f t="shared" si="8"/>
        <v>67815.2</v>
      </c>
      <c r="L68" s="37">
        <f t="shared" si="13"/>
        <v>20405.593679999998</v>
      </c>
      <c r="M68" s="37">
        <v>0</v>
      </c>
      <c r="N68" s="37">
        <v>0</v>
      </c>
      <c r="O68" s="37">
        <f t="shared" si="9"/>
        <v>983.3204000000001</v>
      </c>
      <c r="P68" s="33">
        <v>153</v>
      </c>
      <c r="Q68" s="37">
        <v>0</v>
      </c>
      <c r="R68" s="37">
        <v>0</v>
      </c>
      <c r="S68" s="37">
        <f t="shared" si="10"/>
        <v>21541.91408</v>
      </c>
      <c r="T68" s="152">
        <f t="shared" si="11"/>
        <v>89357.11408</v>
      </c>
      <c r="U68" s="167"/>
    </row>
    <row r="69" spans="1:21" s="148" customFormat="1" ht="18" customHeight="1">
      <c r="A69" s="42">
        <v>16</v>
      </c>
      <c r="B69" s="34">
        <v>2029</v>
      </c>
      <c r="C69" s="35" t="s">
        <v>113</v>
      </c>
      <c r="D69" s="126" t="s">
        <v>231</v>
      </c>
      <c r="E69" s="35" t="s">
        <v>96</v>
      </c>
      <c r="F69" s="36">
        <v>49048</v>
      </c>
      <c r="G69" s="36">
        <v>4766</v>
      </c>
      <c r="H69" s="31">
        <f t="shared" si="12"/>
        <v>9809.6</v>
      </c>
      <c r="I69" s="133">
        <v>40937</v>
      </c>
      <c r="J69" s="129">
        <v>0</v>
      </c>
      <c r="K69" s="37">
        <f t="shared" si="8"/>
        <v>63623.6</v>
      </c>
      <c r="L69" s="37">
        <f t="shared" si="13"/>
        <v>19144.341239999998</v>
      </c>
      <c r="M69" s="37">
        <v>495</v>
      </c>
      <c r="N69" s="37">
        <v>0</v>
      </c>
      <c r="O69" s="37">
        <f t="shared" si="9"/>
        <v>922.5422</v>
      </c>
      <c r="P69" s="33">
        <v>153</v>
      </c>
      <c r="Q69" s="37">
        <v>2171</v>
      </c>
      <c r="R69" s="37">
        <v>224</v>
      </c>
      <c r="S69" s="37">
        <f t="shared" si="10"/>
        <v>23109.883439999998</v>
      </c>
      <c r="T69" s="152">
        <f t="shared" si="11"/>
        <v>86733.48344</v>
      </c>
      <c r="U69" s="167"/>
    </row>
    <row r="70" spans="1:21" s="148" customFormat="1" ht="18" customHeight="1">
      <c r="A70" s="42">
        <v>17</v>
      </c>
      <c r="B70" s="34">
        <v>2199</v>
      </c>
      <c r="C70" s="35" t="s">
        <v>113</v>
      </c>
      <c r="D70" s="126" t="s">
        <v>232</v>
      </c>
      <c r="E70" s="35" t="s">
        <v>95</v>
      </c>
      <c r="F70" s="36">
        <v>47389</v>
      </c>
      <c r="G70" s="36">
        <v>4766</v>
      </c>
      <c r="H70" s="31">
        <f t="shared" si="12"/>
        <v>9477.800000000001</v>
      </c>
      <c r="I70" s="133">
        <v>40987</v>
      </c>
      <c r="J70" s="129">
        <v>0</v>
      </c>
      <c r="K70" s="37">
        <f t="shared" si="8"/>
        <v>61632.8</v>
      </c>
      <c r="L70" s="37">
        <f t="shared" si="13"/>
        <v>18545.309520000003</v>
      </c>
      <c r="M70" s="37">
        <v>0</v>
      </c>
      <c r="N70" s="37">
        <v>0</v>
      </c>
      <c r="O70" s="37">
        <f t="shared" si="9"/>
        <v>893.6756</v>
      </c>
      <c r="P70" s="33">
        <v>153</v>
      </c>
      <c r="Q70" s="37">
        <v>2401</v>
      </c>
      <c r="R70" s="37">
        <v>226</v>
      </c>
      <c r="S70" s="37">
        <f t="shared" si="10"/>
        <v>22218.98512</v>
      </c>
      <c r="T70" s="152">
        <f t="shared" si="11"/>
        <v>83851.78512</v>
      </c>
      <c r="U70" s="167"/>
    </row>
    <row r="71" spans="1:21" s="148" customFormat="1" ht="18" customHeight="1">
      <c r="A71" s="42">
        <v>18</v>
      </c>
      <c r="B71" s="34">
        <v>2200</v>
      </c>
      <c r="C71" s="35" t="s">
        <v>113</v>
      </c>
      <c r="D71" s="126" t="s">
        <v>233</v>
      </c>
      <c r="E71" s="35" t="s">
        <v>96</v>
      </c>
      <c r="F71" s="36">
        <v>49048</v>
      </c>
      <c r="G71" s="36">
        <v>4766</v>
      </c>
      <c r="H71" s="31">
        <f t="shared" si="12"/>
        <v>9809.6</v>
      </c>
      <c r="I71" s="169">
        <v>41714</v>
      </c>
      <c r="J71" s="129">
        <v>0</v>
      </c>
      <c r="K71" s="37">
        <f t="shared" si="8"/>
        <v>63623.6</v>
      </c>
      <c r="L71" s="37">
        <f t="shared" si="13"/>
        <v>19144.341239999998</v>
      </c>
      <c r="M71" s="37">
        <v>0</v>
      </c>
      <c r="N71" s="37">
        <v>0</v>
      </c>
      <c r="O71" s="37">
        <f t="shared" si="9"/>
        <v>922.5422</v>
      </c>
      <c r="P71" s="33">
        <v>153</v>
      </c>
      <c r="Q71" s="37">
        <v>3781</v>
      </c>
      <c r="R71" s="37">
        <v>224</v>
      </c>
      <c r="S71" s="37">
        <f t="shared" si="10"/>
        <v>24224.883439999998</v>
      </c>
      <c r="T71" s="152">
        <f t="shared" si="11"/>
        <v>87848.48344</v>
      </c>
      <c r="U71" s="167"/>
    </row>
    <row r="72" spans="1:21" s="148" customFormat="1" ht="18" customHeight="1">
      <c r="A72" s="42">
        <v>19</v>
      </c>
      <c r="B72" s="34">
        <v>2201</v>
      </c>
      <c r="C72" s="35" t="s">
        <v>113</v>
      </c>
      <c r="D72" s="126" t="s">
        <v>234</v>
      </c>
      <c r="E72" s="35" t="s">
        <v>95</v>
      </c>
      <c r="F72" s="36">
        <v>47389</v>
      </c>
      <c r="G72" s="36">
        <v>4766</v>
      </c>
      <c r="H72" s="31">
        <f t="shared" si="12"/>
        <v>9477.800000000001</v>
      </c>
      <c r="I72" s="169">
        <v>41714</v>
      </c>
      <c r="J72" s="129">
        <v>0</v>
      </c>
      <c r="K72" s="37">
        <f t="shared" si="8"/>
        <v>61632.8</v>
      </c>
      <c r="L72" s="37">
        <f t="shared" si="13"/>
        <v>18545.309520000003</v>
      </c>
      <c r="M72" s="37">
        <v>495</v>
      </c>
      <c r="N72" s="37">
        <v>0</v>
      </c>
      <c r="O72" s="37">
        <f t="shared" si="9"/>
        <v>893.6756</v>
      </c>
      <c r="P72" s="33">
        <v>153</v>
      </c>
      <c r="Q72" s="37">
        <v>3607</v>
      </c>
      <c r="R72" s="37">
        <v>375</v>
      </c>
      <c r="S72" s="37">
        <f t="shared" si="10"/>
        <v>24068.98512</v>
      </c>
      <c r="T72" s="152">
        <f t="shared" si="11"/>
        <v>85701.78512</v>
      </c>
      <c r="U72" s="167"/>
    </row>
    <row r="73" spans="1:21" s="148" customFormat="1" ht="18" customHeight="1">
      <c r="A73" s="42">
        <v>20</v>
      </c>
      <c r="B73" s="34">
        <v>2203</v>
      </c>
      <c r="C73" s="35" t="s">
        <v>113</v>
      </c>
      <c r="D73" s="126" t="s">
        <v>235</v>
      </c>
      <c r="E73" s="35" t="s">
        <v>94</v>
      </c>
      <c r="F73" s="36">
        <v>50765</v>
      </c>
      <c r="G73" s="36">
        <v>4766</v>
      </c>
      <c r="H73" s="31">
        <f t="shared" si="12"/>
        <v>10153</v>
      </c>
      <c r="I73" s="169">
        <v>41714</v>
      </c>
      <c r="J73" s="129">
        <v>0</v>
      </c>
      <c r="K73" s="37">
        <f t="shared" si="8"/>
        <v>65684</v>
      </c>
      <c r="L73" s="37">
        <f t="shared" si="13"/>
        <v>19764.3156</v>
      </c>
      <c r="M73" s="37">
        <v>495</v>
      </c>
      <c r="N73" s="37">
        <v>0</v>
      </c>
      <c r="O73" s="37">
        <f t="shared" si="9"/>
        <v>952.418</v>
      </c>
      <c r="P73" s="33">
        <v>153</v>
      </c>
      <c r="Q73" s="37">
        <v>1683</v>
      </c>
      <c r="R73" s="37">
        <v>226</v>
      </c>
      <c r="S73" s="37">
        <f t="shared" si="10"/>
        <v>23273.733600000003</v>
      </c>
      <c r="T73" s="152">
        <f t="shared" si="11"/>
        <v>88957.7336</v>
      </c>
      <c r="U73" s="167"/>
    </row>
    <row r="74" spans="1:21" s="148" customFormat="1" ht="18" customHeight="1">
      <c r="A74" s="42">
        <v>21</v>
      </c>
      <c r="B74" s="34">
        <v>1982</v>
      </c>
      <c r="C74" s="35" t="s">
        <v>110</v>
      </c>
      <c r="D74" s="126" t="s">
        <v>236</v>
      </c>
      <c r="E74" s="35" t="s">
        <v>97</v>
      </c>
      <c r="F74" s="36">
        <v>44179</v>
      </c>
      <c r="G74" s="36">
        <v>4766</v>
      </c>
      <c r="H74" s="31">
        <f t="shared" si="12"/>
        <v>8835.800000000001</v>
      </c>
      <c r="I74" s="133">
        <v>40984</v>
      </c>
      <c r="J74" s="129">
        <v>0</v>
      </c>
      <c r="K74" s="37">
        <f t="shared" si="8"/>
        <v>57780.8</v>
      </c>
      <c r="L74" s="37">
        <f t="shared" si="13"/>
        <v>17386.242720000002</v>
      </c>
      <c r="M74" s="37">
        <v>495</v>
      </c>
      <c r="N74" s="37">
        <v>0</v>
      </c>
      <c r="O74" s="37">
        <f t="shared" si="9"/>
        <v>837.8216000000001</v>
      </c>
      <c r="P74" s="33">
        <v>153</v>
      </c>
      <c r="Q74" s="37">
        <v>3781</v>
      </c>
      <c r="R74" s="37">
        <v>224</v>
      </c>
      <c r="S74" s="37">
        <f t="shared" si="10"/>
        <v>22877.06432</v>
      </c>
      <c r="T74" s="152">
        <f t="shared" si="11"/>
        <v>80657.86432000001</v>
      </c>
      <c r="U74" s="167"/>
    </row>
    <row r="75" spans="1:21" s="148" customFormat="1" ht="18" customHeight="1">
      <c r="A75" s="42">
        <v>22</v>
      </c>
      <c r="B75" s="34">
        <v>2006</v>
      </c>
      <c r="C75" s="35" t="s">
        <v>110</v>
      </c>
      <c r="D75" s="126" t="s">
        <v>237</v>
      </c>
      <c r="E75" s="35" t="s">
        <v>98</v>
      </c>
      <c r="F75" s="36">
        <v>47326</v>
      </c>
      <c r="G75" s="36">
        <v>4766</v>
      </c>
      <c r="H75" s="31">
        <f t="shared" si="12"/>
        <v>9465.2</v>
      </c>
      <c r="I75" s="39">
        <v>41210</v>
      </c>
      <c r="J75" s="32">
        <v>0</v>
      </c>
      <c r="K75" s="37">
        <f t="shared" si="8"/>
        <v>61557.2</v>
      </c>
      <c r="L75" s="37">
        <f t="shared" si="13"/>
        <v>18522.56148</v>
      </c>
      <c r="M75" s="37">
        <v>495</v>
      </c>
      <c r="N75" s="37">
        <v>0</v>
      </c>
      <c r="O75" s="37">
        <f t="shared" si="9"/>
        <v>892.5794</v>
      </c>
      <c r="P75" s="33">
        <v>153</v>
      </c>
      <c r="Q75" s="37">
        <v>0</v>
      </c>
      <c r="R75" s="37">
        <v>0</v>
      </c>
      <c r="S75" s="37">
        <f t="shared" si="10"/>
        <v>20063.14088</v>
      </c>
      <c r="T75" s="152">
        <f t="shared" si="11"/>
        <v>81620.34088</v>
      </c>
      <c r="U75" s="167"/>
    </row>
    <row r="76" spans="1:21" s="148" customFormat="1" ht="18" customHeight="1">
      <c r="A76" s="42">
        <v>23</v>
      </c>
      <c r="B76" s="34">
        <v>2035</v>
      </c>
      <c r="C76" s="35" t="s">
        <v>110</v>
      </c>
      <c r="D76" s="126" t="s">
        <v>238</v>
      </c>
      <c r="E76" s="35" t="s">
        <v>99</v>
      </c>
      <c r="F76" s="36">
        <v>50696</v>
      </c>
      <c r="G76" s="36">
        <v>4766</v>
      </c>
      <c r="H76" s="31">
        <f t="shared" si="12"/>
        <v>10139.2</v>
      </c>
      <c r="I76" s="133">
        <v>40841</v>
      </c>
      <c r="J76" s="129">
        <v>0</v>
      </c>
      <c r="K76" s="37">
        <f t="shared" si="8"/>
        <v>65601.2</v>
      </c>
      <c r="L76" s="37">
        <f t="shared" si="13"/>
        <v>19739.40108</v>
      </c>
      <c r="M76" s="37">
        <v>495</v>
      </c>
      <c r="N76" s="37">
        <v>0</v>
      </c>
      <c r="O76" s="37">
        <f t="shared" si="9"/>
        <v>951.2174</v>
      </c>
      <c r="P76" s="33">
        <v>153</v>
      </c>
      <c r="Q76" s="37">
        <v>2401</v>
      </c>
      <c r="R76" s="37">
        <v>226</v>
      </c>
      <c r="S76" s="37">
        <f t="shared" si="10"/>
        <v>23965.61848</v>
      </c>
      <c r="T76" s="152">
        <f t="shared" si="11"/>
        <v>89566.81848</v>
      </c>
      <c r="U76" s="167"/>
    </row>
    <row r="77" spans="1:21" s="148" customFormat="1" ht="18" customHeight="1" thickBot="1">
      <c r="A77" s="42">
        <v>24</v>
      </c>
      <c r="B77" s="111">
        <v>2081</v>
      </c>
      <c r="C77" s="112" t="s">
        <v>110</v>
      </c>
      <c r="D77" s="127" t="s">
        <v>239</v>
      </c>
      <c r="E77" s="112" t="s">
        <v>100</v>
      </c>
      <c r="F77" s="113">
        <v>45726</v>
      </c>
      <c r="G77" s="113">
        <v>4766</v>
      </c>
      <c r="H77" s="114">
        <f t="shared" si="12"/>
        <v>9145.2</v>
      </c>
      <c r="I77" s="115">
        <v>41369</v>
      </c>
      <c r="J77" s="116">
        <v>0</v>
      </c>
      <c r="K77" s="117">
        <f t="shared" si="8"/>
        <v>59637.2</v>
      </c>
      <c r="L77" s="117">
        <f t="shared" si="13"/>
        <v>17944.833479999998</v>
      </c>
      <c r="M77" s="117">
        <v>0</v>
      </c>
      <c r="N77" s="117">
        <v>0</v>
      </c>
      <c r="O77" s="117">
        <f t="shared" si="9"/>
        <v>864.7394</v>
      </c>
      <c r="P77" s="118">
        <v>153</v>
      </c>
      <c r="Q77" s="117">
        <v>6517</v>
      </c>
      <c r="R77" s="117">
        <v>375</v>
      </c>
      <c r="S77" s="117">
        <f t="shared" si="10"/>
        <v>25854.572879999996</v>
      </c>
      <c r="T77" s="155">
        <f t="shared" si="11"/>
        <v>85491.77287999999</v>
      </c>
      <c r="U77" s="167"/>
    </row>
    <row r="78" spans="1:21" s="148" customFormat="1" ht="18" customHeight="1" thickBot="1">
      <c r="A78" s="103"/>
      <c r="B78" s="104"/>
      <c r="C78" s="104"/>
      <c r="D78" s="105" t="s">
        <v>59</v>
      </c>
      <c r="E78" s="106" t="s">
        <v>58</v>
      </c>
      <c r="F78" s="107">
        <f>SUM(F54:F77)</f>
        <v>1239543.2000000002</v>
      </c>
      <c r="G78" s="107">
        <f>SUM(G54:G77)</f>
        <v>104852</v>
      </c>
      <c r="H78" s="107">
        <f>SUM(H54:H77)</f>
        <v>247908.64000000004</v>
      </c>
      <c r="I78" s="108" t="s">
        <v>58</v>
      </c>
      <c r="J78" s="107">
        <f aca="true" t="shared" si="14" ref="J78:T78">SUM(J54:J77)</f>
        <v>0</v>
      </c>
      <c r="K78" s="107">
        <f t="shared" si="14"/>
        <v>1592303.84</v>
      </c>
      <c r="L78" s="107">
        <f t="shared" si="14"/>
        <v>479124.22545599984</v>
      </c>
      <c r="M78" s="107">
        <f t="shared" si="14"/>
        <v>6435</v>
      </c>
      <c r="N78" s="107">
        <f t="shared" si="14"/>
        <v>0</v>
      </c>
      <c r="O78" s="109">
        <f t="shared" si="14"/>
        <v>23088.40568</v>
      </c>
      <c r="P78" s="109">
        <f t="shared" si="14"/>
        <v>3672</v>
      </c>
      <c r="Q78" s="109">
        <f t="shared" si="14"/>
        <v>69834</v>
      </c>
      <c r="R78" s="109">
        <f t="shared" si="14"/>
        <v>4873</v>
      </c>
      <c r="S78" s="109">
        <f t="shared" si="14"/>
        <v>587026.631136</v>
      </c>
      <c r="T78" s="147">
        <f t="shared" si="14"/>
        <v>2179330.4711359995</v>
      </c>
      <c r="U78" s="167"/>
    </row>
    <row r="79" spans="1:20" s="148" customFormat="1" ht="12.7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s="148" customFormat="1" ht="12.7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s="148" customFormat="1" ht="12.7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s="148" customFormat="1" ht="12.7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s="148" customFormat="1" ht="11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48" customFormat="1" ht="11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48" customFormat="1" ht="1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48" customFormat="1" ht="12.75">
      <c r="A86" s="17" t="s">
        <v>1</v>
      </c>
      <c r="B86" s="4"/>
      <c r="C86" s="4"/>
      <c r="D86" s="4"/>
      <c r="E86" s="4"/>
      <c r="F86" s="5" t="s">
        <v>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6"/>
      <c r="T86" s="6"/>
    </row>
    <row r="87" spans="1:20" s="148" customFormat="1" ht="12.75">
      <c r="A87" s="17" t="s">
        <v>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s="148" customFormat="1" ht="12.75">
      <c r="A88" s="17" t="s">
        <v>3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s="148" customFormat="1" ht="12.75">
      <c r="A89" s="17" t="s">
        <v>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7"/>
      <c r="M89" s="7"/>
      <c r="N89" s="7"/>
      <c r="O89" s="7"/>
      <c r="P89" s="7"/>
      <c r="Q89" s="7"/>
      <c r="R89" s="7"/>
      <c r="S89" s="7"/>
      <c r="T89" s="4"/>
    </row>
    <row r="90" spans="1:20" s="148" customFormat="1" ht="13.5" customHeight="1" thickBot="1">
      <c r="A90" s="4"/>
      <c r="B90" s="4"/>
      <c r="C90" s="4"/>
      <c r="D90" s="4"/>
      <c r="E90" s="4"/>
      <c r="F90" s="8"/>
      <c r="G90" s="8"/>
      <c r="H90" s="8"/>
      <c r="I90" s="8"/>
      <c r="J90" s="8"/>
      <c r="K90" s="4"/>
      <c r="L90" s="4"/>
      <c r="M90" s="4"/>
      <c r="N90" s="4"/>
      <c r="O90" s="4"/>
      <c r="P90" s="4"/>
      <c r="Q90" s="8"/>
      <c r="R90" s="8"/>
      <c r="S90" s="4"/>
      <c r="T90" s="4"/>
    </row>
    <row r="91" spans="1:20" s="148" customFormat="1" ht="12.75" thickBot="1" thickTop="1">
      <c r="A91" s="4"/>
      <c r="B91" s="9" t="s">
        <v>5</v>
      </c>
      <c r="C91" s="10"/>
      <c r="D91" s="10"/>
      <c r="E91" s="10"/>
      <c r="F91" s="10"/>
      <c r="G91" s="10"/>
      <c r="H91" s="10"/>
      <c r="I91" s="10"/>
      <c r="J91" s="11"/>
      <c r="K91" s="4"/>
      <c r="L91" s="4"/>
      <c r="M91" s="4"/>
      <c r="N91" s="4"/>
      <c r="O91" s="4"/>
      <c r="P91" s="4"/>
      <c r="Q91" s="9" t="s">
        <v>5</v>
      </c>
      <c r="R91" s="11"/>
      <c r="S91" s="4"/>
      <c r="T91" s="4"/>
    </row>
    <row r="92" spans="1:20" s="148" customFormat="1" ht="12" thickTop="1">
      <c r="A92" s="4"/>
      <c r="B92" s="12"/>
      <c r="C92" s="6"/>
      <c r="D92" s="6"/>
      <c r="E92" s="6"/>
      <c r="F92" s="6"/>
      <c r="G92" s="6"/>
      <c r="H92" s="6"/>
      <c r="I92" s="6"/>
      <c r="J92" s="13"/>
      <c r="K92" s="4"/>
      <c r="L92" s="4"/>
      <c r="M92" s="4"/>
      <c r="N92" s="4"/>
      <c r="O92" s="4"/>
      <c r="P92" s="4"/>
      <c r="Q92" s="12"/>
      <c r="R92" s="13"/>
      <c r="S92" s="4"/>
      <c r="T92" s="4"/>
    </row>
    <row r="93" spans="1:20" s="148" customFormat="1" ht="12" thickBot="1">
      <c r="A93" s="4"/>
      <c r="B93" s="40" t="s">
        <v>6</v>
      </c>
      <c r="C93" s="14" t="s">
        <v>7</v>
      </c>
      <c r="D93" s="14" t="s">
        <v>8</v>
      </c>
      <c r="E93" s="14" t="s">
        <v>9</v>
      </c>
      <c r="F93" s="14" t="s">
        <v>10</v>
      </c>
      <c r="G93" s="14" t="s">
        <v>11</v>
      </c>
      <c r="H93" s="14" t="s">
        <v>12</v>
      </c>
      <c r="I93" s="14" t="s">
        <v>13</v>
      </c>
      <c r="J93" s="41" t="s">
        <v>14</v>
      </c>
      <c r="K93" s="14" t="s">
        <v>15</v>
      </c>
      <c r="L93" s="14" t="s">
        <v>16</v>
      </c>
      <c r="M93" s="15" t="s">
        <v>17</v>
      </c>
      <c r="N93" s="15" t="s">
        <v>18</v>
      </c>
      <c r="O93" s="15" t="s">
        <v>19</v>
      </c>
      <c r="P93" s="15" t="s">
        <v>20</v>
      </c>
      <c r="Q93" s="40" t="s">
        <v>21</v>
      </c>
      <c r="R93" s="41" t="s">
        <v>22</v>
      </c>
      <c r="S93" s="40" t="s">
        <v>23</v>
      </c>
      <c r="T93" s="16" t="s">
        <v>24</v>
      </c>
    </row>
    <row r="94" spans="1:21" s="148" customFormat="1" ht="11.25">
      <c r="A94" s="45"/>
      <c r="B94" s="61" t="s">
        <v>0</v>
      </c>
      <c r="C94" s="62"/>
      <c r="D94" s="63" t="s">
        <v>0</v>
      </c>
      <c r="E94" s="63" t="s">
        <v>0</v>
      </c>
      <c r="F94" s="63" t="s">
        <v>0</v>
      </c>
      <c r="G94" s="63"/>
      <c r="H94" s="63" t="s">
        <v>0</v>
      </c>
      <c r="I94" s="64" t="s">
        <v>25</v>
      </c>
      <c r="J94" s="65"/>
      <c r="K94" s="46" t="s">
        <v>0</v>
      </c>
      <c r="L94" s="47"/>
      <c r="M94" s="46"/>
      <c r="N94" s="46"/>
      <c r="O94" s="46" t="s">
        <v>26</v>
      </c>
      <c r="P94" s="46"/>
      <c r="Q94" s="66"/>
      <c r="R94" s="67"/>
      <c r="S94" s="48"/>
      <c r="T94" s="46"/>
      <c r="U94" s="167"/>
    </row>
    <row r="95" spans="1:21" s="148" customFormat="1" ht="11.25">
      <c r="A95" s="50"/>
      <c r="B95" s="68" t="s">
        <v>27</v>
      </c>
      <c r="C95" s="69" t="s">
        <v>27</v>
      </c>
      <c r="D95" s="69" t="s">
        <v>28</v>
      </c>
      <c r="E95" s="69" t="s">
        <v>29</v>
      </c>
      <c r="F95" s="69" t="s">
        <v>0</v>
      </c>
      <c r="G95" s="69"/>
      <c r="H95" s="69" t="s">
        <v>0</v>
      </c>
      <c r="I95" s="70"/>
      <c r="J95" s="71"/>
      <c r="K95" s="51" t="s">
        <v>30</v>
      </c>
      <c r="L95" s="52" t="s">
        <v>31</v>
      </c>
      <c r="M95" s="52" t="s">
        <v>32</v>
      </c>
      <c r="N95" s="52" t="s">
        <v>33</v>
      </c>
      <c r="O95" s="52" t="s">
        <v>34</v>
      </c>
      <c r="P95" s="53" t="s">
        <v>35</v>
      </c>
      <c r="Q95" s="72" t="s">
        <v>36</v>
      </c>
      <c r="R95" s="73" t="s">
        <v>37</v>
      </c>
      <c r="S95" s="54" t="s">
        <v>38</v>
      </c>
      <c r="T95" s="51" t="s">
        <v>39</v>
      </c>
      <c r="U95" s="167"/>
    </row>
    <row r="96" spans="1:21" s="148" customFormat="1" ht="12" thickBot="1">
      <c r="A96" s="56" t="s">
        <v>40</v>
      </c>
      <c r="B96" s="74" t="s">
        <v>41</v>
      </c>
      <c r="C96" s="58" t="s">
        <v>42</v>
      </c>
      <c r="D96" s="58" t="s">
        <v>43</v>
      </c>
      <c r="E96" s="58" t="s">
        <v>44</v>
      </c>
      <c r="F96" s="58" t="s">
        <v>45</v>
      </c>
      <c r="G96" s="58" t="s">
        <v>46</v>
      </c>
      <c r="H96" s="58" t="s">
        <v>47</v>
      </c>
      <c r="I96" s="75" t="s">
        <v>48</v>
      </c>
      <c r="J96" s="76" t="s">
        <v>49</v>
      </c>
      <c r="K96" s="57" t="s">
        <v>50</v>
      </c>
      <c r="L96" s="58" t="s">
        <v>51</v>
      </c>
      <c r="M96" s="58" t="s">
        <v>60</v>
      </c>
      <c r="N96" s="58" t="s">
        <v>52</v>
      </c>
      <c r="O96" s="58" t="s">
        <v>53</v>
      </c>
      <c r="P96" s="59" t="s">
        <v>54</v>
      </c>
      <c r="Q96" s="77" t="s">
        <v>55</v>
      </c>
      <c r="R96" s="78" t="s">
        <v>55</v>
      </c>
      <c r="S96" s="57" t="s">
        <v>56</v>
      </c>
      <c r="T96" s="150" t="s">
        <v>57</v>
      </c>
      <c r="U96" s="167"/>
    </row>
    <row r="97" spans="1:21" s="148" customFormat="1" ht="18" customHeight="1">
      <c r="A97" s="42">
        <v>25</v>
      </c>
      <c r="B97" s="29">
        <v>2089</v>
      </c>
      <c r="C97" s="30" t="s">
        <v>110</v>
      </c>
      <c r="D97" s="125" t="s">
        <v>240</v>
      </c>
      <c r="E97" s="30" t="s">
        <v>100</v>
      </c>
      <c r="F97" s="80">
        <v>45726</v>
      </c>
      <c r="G97" s="80">
        <v>4766</v>
      </c>
      <c r="H97" s="31">
        <f aca="true" t="shared" si="15" ref="H97:H121">F97*20%</f>
        <v>9145.2</v>
      </c>
      <c r="I97" s="135">
        <v>40978</v>
      </c>
      <c r="J97" s="134">
        <v>0</v>
      </c>
      <c r="K97" s="81">
        <f aca="true" t="shared" si="16" ref="K97:K121">(+F97+G97+H97+J97)</f>
        <v>59637.2</v>
      </c>
      <c r="L97" s="82">
        <f>+K97*0.3009</f>
        <v>17944.833479999998</v>
      </c>
      <c r="M97" s="82">
        <v>0</v>
      </c>
      <c r="N97" s="82">
        <v>0</v>
      </c>
      <c r="O97" s="82">
        <f aca="true" t="shared" si="17" ref="O97:O121">+K97*0.0145</f>
        <v>864.7394</v>
      </c>
      <c r="P97" s="82">
        <v>153</v>
      </c>
      <c r="Q97" s="82">
        <v>4809</v>
      </c>
      <c r="R97" s="82">
        <v>278</v>
      </c>
      <c r="S97" s="82">
        <f aca="true" t="shared" si="18" ref="S97:S121">+L97+M97+N97+O97+P97+Q97+R97</f>
        <v>24049.572879999996</v>
      </c>
      <c r="T97" s="156">
        <f aca="true" t="shared" si="19" ref="T97:T121">+K97+S97</f>
        <v>83686.77287999999</v>
      </c>
      <c r="U97" s="167"/>
    </row>
    <row r="98" spans="1:21" s="148" customFormat="1" ht="18" customHeight="1">
      <c r="A98" s="42">
        <v>26</v>
      </c>
      <c r="B98" s="34">
        <v>2090</v>
      </c>
      <c r="C98" s="30" t="s">
        <v>110</v>
      </c>
      <c r="D98" s="126" t="s">
        <v>241</v>
      </c>
      <c r="E98" s="35" t="s">
        <v>101</v>
      </c>
      <c r="F98" s="36">
        <v>48983</v>
      </c>
      <c r="G98" s="80">
        <v>4766</v>
      </c>
      <c r="H98" s="31">
        <f t="shared" si="15"/>
        <v>9796.6</v>
      </c>
      <c r="I98" s="128">
        <v>41059</v>
      </c>
      <c r="J98" s="129">
        <v>0</v>
      </c>
      <c r="K98" s="37">
        <f t="shared" si="16"/>
        <v>63545.6</v>
      </c>
      <c r="L98" s="37">
        <f aca="true" t="shared" si="20" ref="L98:L121">+K98*0.3009</f>
        <v>19120.871039999998</v>
      </c>
      <c r="M98" s="37">
        <v>495</v>
      </c>
      <c r="N98" s="37">
        <v>0</v>
      </c>
      <c r="O98" s="37">
        <f t="shared" si="17"/>
        <v>921.4112</v>
      </c>
      <c r="P98" s="83">
        <v>153</v>
      </c>
      <c r="Q98" s="37">
        <v>6517</v>
      </c>
      <c r="R98" s="37">
        <v>375</v>
      </c>
      <c r="S98" s="37">
        <f t="shared" si="18"/>
        <v>27582.282239999997</v>
      </c>
      <c r="T98" s="152">
        <f t="shared" si="19"/>
        <v>91127.88223999999</v>
      </c>
      <c r="U98" s="167"/>
    </row>
    <row r="99" spans="1:21" s="148" customFormat="1" ht="18" customHeight="1">
      <c r="A99" s="42">
        <v>27</v>
      </c>
      <c r="B99" s="34">
        <v>2204</v>
      </c>
      <c r="C99" s="30" t="s">
        <v>110</v>
      </c>
      <c r="D99" s="126" t="s">
        <v>242</v>
      </c>
      <c r="E99" s="35" t="s">
        <v>97</v>
      </c>
      <c r="F99" s="36">
        <v>44179</v>
      </c>
      <c r="G99" s="80">
        <v>4766</v>
      </c>
      <c r="H99" s="31">
        <f t="shared" si="15"/>
        <v>8835.800000000001</v>
      </c>
      <c r="I99" s="130" t="s">
        <v>459</v>
      </c>
      <c r="J99" s="129">
        <v>0</v>
      </c>
      <c r="K99" s="37">
        <f t="shared" si="16"/>
        <v>57780.8</v>
      </c>
      <c r="L99" s="37">
        <f t="shared" si="20"/>
        <v>17386.242720000002</v>
      </c>
      <c r="M99" s="37">
        <v>495</v>
      </c>
      <c r="N99" s="37">
        <v>0</v>
      </c>
      <c r="O99" s="37">
        <f t="shared" si="17"/>
        <v>837.8216000000001</v>
      </c>
      <c r="P99" s="83">
        <v>153</v>
      </c>
      <c r="Q99" s="37">
        <v>3781</v>
      </c>
      <c r="R99" s="37">
        <v>224</v>
      </c>
      <c r="S99" s="37">
        <f t="shared" si="18"/>
        <v>22877.06432</v>
      </c>
      <c r="T99" s="152">
        <f t="shared" si="19"/>
        <v>80657.86432000001</v>
      </c>
      <c r="U99" s="167"/>
    </row>
    <row r="100" spans="1:21" s="148" customFormat="1" ht="18" customHeight="1">
      <c r="A100" s="42">
        <v>28</v>
      </c>
      <c r="B100" s="34">
        <v>2205</v>
      </c>
      <c r="C100" s="30" t="s">
        <v>110</v>
      </c>
      <c r="D100" s="126" t="s">
        <v>243</v>
      </c>
      <c r="E100" s="35" t="s">
        <v>102</v>
      </c>
      <c r="F100" s="36">
        <v>42685</v>
      </c>
      <c r="G100" s="80">
        <v>4766</v>
      </c>
      <c r="H100" s="31">
        <f t="shared" si="15"/>
        <v>8537</v>
      </c>
      <c r="I100" s="130">
        <v>41714</v>
      </c>
      <c r="J100" s="129">
        <v>0</v>
      </c>
      <c r="K100" s="37">
        <f t="shared" si="16"/>
        <v>55988</v>
      </c>
      <c r="L100" s="37">
        <f t="shared" si="20"/>
        <v>16846.7892</v>
      </c>
      <c r="M100" s="37">
        <v>0</v>
      </c>
      <c r="N100" s="37">
        <v>0</v>
      </c>
      <c r="O100" s="37">
        <f t="shared" si="17"/>
        <v>811.826</v>
      </c>
      <c r="P100" s="83">
        <v>153</v>
      </c>
      <c r="Q100" s="37">
        <v>0</v>
      </c>
      <c r="R100" s="37">
        <v>0</v>
      </c>
      <c r="S100" s="37">
        <f t="shared" si="18"/>
        <v>17811.6152</v>
      </c>
      <c r="T100" s="152">
        <f t="shared" si="19"/>
        <v>73799.6152</v>
      </c>
      <c r="U100" s="167"/>
    </row>
    <row r="101" spans="1:21" s="148" customFormat="1" ht="18" customHeight="1">
      <c r="A101" s="42">
        <v>29</v>
      </c>
      <c r="B101" s="34">
        <v>2206</v>
      </c>
      <c r="C101" s="30" t="s">
        <v>110</v>
      </c>
      <c r="D101" s="126" t="s">
        <v>244</v>
      </c>
      <c r="E101" s="35" t="s">
        <v>102</v>
      </c>
      <c r="F101" s="36">
        <v>42685.2</v>
      </c>
      <c r="G101" s="80">
        <v>4766</v>
      </c>
      <c r="H101" s="31">
        <f t="shared" si="15"/>
        <v>8537.039999999999</v>
      </c>
      <c r="I101" s="128">
        <v>40984</v>
      </c>
      <c r="J101" s="129">
        <v>0</v>
      </c>
      <c r="K101" s="37">
        <f t="shared" si="16"/>
        <v>55988.24</v>
      </c>
      <c r="L101" s="37">
        <f t="shared" si="20"/>
        <v>16846.861416</v>
      </c>
      <c r="M101" s="37">
        <v>0</v>
      </c>
      <c r="N101" s="37">
        <v>0</v>
      </c>
      <c r="O101" s="37">
        <f t="shared" si="17"/>
        <v>811.82948</v>
      </c>
      <c r="P101" s="83">
        <v>153</v>
      </c>
      <c r="Q101" s="37">
        <v>0</v>
      </c>
      <c r="R101" s="37">
        <v>0</v>
      </c>
      <c r="S101" s="37">
        <f t="shared" si="18"/>
        <v>17811.690896</v>
      </c>
      <c r="T101" s="152">
        <f t="shared" si="19"/>
        <v>73799.930896</v>
      </c>
      <c r="U101" s="167"/>
    </row>
    <row r="102" spans="1:21" s="148" customFormat="1" ht="18" customHeight="1">
      <c r="A102" s="42">
        <v>30</v>
      </c>
      <c r="B102" s="34">
        <v>2207</v>
      </c>
      <c r="C102" s="30" t="s">
        <v>110</v>
      </c>
      <c r="D102" s="126" t="s">
        <v>245</v>
      </c>
      <c r="E102" s="35" t="s">
        <v>102</v>
      </c>
      <c r="F102" s="36">
        <v>42685</v>
      </c>
      <c r="G102" s="80">
        <v>4766</v>
      </c>
      <c r="H102" s="31">
        <f t="shared" si="15"/>
        <v>8537</v>
      </c>
      <c r="I102" s="130">
        <v>41714</v>
      </c>
      <c r="J102" s="129">
        <v>0</v>
      </c>
      <c r="K102" s="37">
        <f t="shared" si="16"/>
        <v>55988</v>
      </c>
      <c r="L102" s="37">
        <f t="shared" si="20"/>
        <v>16846.7892</v>
      </c>
      <c r="M102" s="37">
        <v>495</v>
      </c>
      <c r="N102" s="37">
        <v>0</v>
      </c>
      <c r="O102" s="37">
        <f t="shared" si="17"/>
        <v>811.826</v>
      </c>
      <c r="P102" s="83">
        <v>153</v>
      </c>
      <c r="Q102" s="37">
        <v>0</v>
      </c>
      <c r="R102" s="37">
        <v>0</v>
      </c>
      <c r="S102" s="37">
        <f t="shared" si="18"/>
        <v>18306.6152</v>
      </c>
      <c r="T102" s="152">
        <f t="shared" si="19"/>
        <v>74294.6152</v>
      </c>
      <c r="U102" s="167"/>
    </row>
    <row r="103" spans="1:21" s="148" customFormat="1" ht="18" customHeight="1">
      <c r="A103" s="42">
        <v>31</v>
      </c>
      <c r="B103" s="34">
        <v>2208</v>
      </c>
      <c r="C103" s="30" t="s">
        <v>110</v>
      </c>
      <c r="D103" s="126" t="s">
        <v>246</v>
      </c>
      <c r="E103" s="35" t="s">
        <v>102</v>
      </c>
      <c r="F103" s="36">
        <v>42685</v>
      </c>
      <c r="G103" s="80">
        <v>4766</v>
      </c>
      <c r="H103" s="31">
        <f t="shared" si="15"/>
        <v>8537</v>
      </c>
      <c r="I103" s="130">
        <v>41714</v>
      </c>
      <c r="J103" s="129">
        <v>0</v>
      </c>
      <c r="K103" s="37">
        <f t="shared" si="16"/>
        <v>55988</v>
      </c>
      <c r="L103" s="37">
        <f t="shared" si="20"/>
        <v>16846.7892</v>
      </c>
      <c r="M103" s="37">
        <v>495</v>
      </c>
      <c r="N103" s="37">
        <v>0</v>
      </c>
      <c r="O103" s="37">
        <f t="shared" si="17"/>
        <v>811.826</v>
      </c>
      <c r="P103" s="83">
        <v>153</v>
      </c>
      <c r="Q103" s="37">
        <v>6517</v>
      </c>
      <c r="R103" s="37">
        <v>375</v>
      </c>
      <c r="S103" s="37">
        <f t="shared" si="18"/>
        <v>25198.6152</v>
      </c>
      <c r="T103" s="152">
        <f t="shared" si="19"/>
        <v>81186.6152</v>
      </c>
      <c r="U103" s="167"/>
    </row>
    <row r="104" spans="1:21" s="148" customFormat="1" ht="18" customHeight="1">
      <c r="A104" s="42">
        <v>32</v>
      </c>
      <c r="B104" s="34">
        <v>2209</v>
      </c>
      <c r="C104" s="30" t="s">
        <v>110</v>
      </c>
      <c r="D104" s="126" t="s">
        <v>247</v>
      </c>
      <c r="E104" s="35" t="s">
        <v>102</v>
      </c>
      <c r="F104" s="36">
        <v>42685</v>
      </c>
      <c r="G104" s="80">
        <v>4766</v>
      </c>
      <c r="H104" s="31">
        <f t="shared" si="15"/>
        <v>8537</v>
      </c>
      <c r="I104" s="130">
        <v>41714</v>
      </c>
      <c r="J104" s="129">
        <v>0</v>
      </c>
      <c r="K104" s="37">
        <f t="shared" si="16"/>
        <v>55988</v>
      </c>
      <c r="L104" s="37">
        <f t="shared" si="20"/>
        <v>16846.7892</v>
      </c>
      <c r="M104" s="37">
        <v>495</v>
      </c>
      <c r="N104" s="37">
        <v>0</v>
      </c>
      <c r="O104" s="37">
        <f t="shared" si="17"/>
        <v>811.826</v>
      </c>
      <c r="P104" s="83">
        <v>153</v>
      </c>
      <c r="Q104" s="37">
        <v>2171</v>
      </c>
      <c r="R104" s="37">
        <v>224</v>
      </c>
      <c r="S104" s="37">
        <f t="shared" si="18"/>
        <v>20701.6152</v>
      </c>
      <c r="T104" s="152">
        <f t="shared" si="19"/>
        <v>76689.6152</v>
      </c>
      <c r="U104" s="167"/>
    </row>
    <row r="105" spans="1:21" s="148" customFormat="1" ht="18" customHeight="1">
      <c r="A105" s="42">
        <v>33</v>
      </c>
      <c r="B105" s="34">
        <v>2210</v>
      </c>
      <c r="C105" s="30" t="s">
        <v>110</v>
      </c>
      <c r="D105" s="126" t="s">
        <v>248</v>
      </c>
      <c r="E105" s="35" t="s">
        <v>98</v>
      </c>
      <c r="F105" s="36">
        <v>47326</v>
      </c>
      <c r="G105" s="80">
        <v>4766</v>
      </c>
      <c r="H105" s="31">
        <f t="shared" si="15"/>
        <v>9465.2</v>
      </c>
      <c r="I105" s="128">
        <v>40987</v>
      </c>
      <c r="J105" s="129">
        <v>0</v>
      </c>
      <c r="K105" s="37">
        <f t="shared" si="16"/>
        <v>61557.2</v>
      </c>
      <c r="L105" s="37">
        <f t="shared" si="20"/>
        <v>18522.56148</v>
      </c>
      <c r="M105" s="37">
        <v>0</v>
      </c>
      <c r="N105" s="37">
        <v>0</v>
      </c>
      <c r="O105" s="37">
        <f t="shared" si="17"/>
        <v>892.5794</v>
      </c>
      <c r="P105" s="83">
        <v>153</v>
      </c>
      <c r="Q105" s="37">
        <v>6517</v>
      </c>
      <c r="R105" s="37">
        <v>375</v>
      </c>
      <c r="S105" s="37">
        <f t="shared" si="18"/>
        <v>26460.14088</v>
      </c>
      <c r="T105" s="152">
        <f t="shared" si="19"/>
        <v>88017.34088</v>
      </c>
      <c r="U105" s="167"/>
    </row>
    <row r="106" spans="1:21" s="148" customFormat="1" ht="18" customHeight="1">
      <c r="A106" s="42">
        <v>34</v>
      </c>
      <c r="B106" s="34">
        <v>2211</v>
      </c>
      <c r="C106" s="30" t="s">
        <v>110</v>
      </c>
      <c r="D106" s="126" t="s">
        <v>249</v>
      </c>
      <c r="E106" s="35" t="s">
        <v>98</v>
      </c>
      <c r="F106" s="36">
        <v>47326</v>
      </c>
      <c r="G106" s="80">
        <v>4766</v>
      </c>
      <c r="H106" s="31">
        <f t="shared" si="15"/>
        <v>9465.2</v>
      </c>
      <c r="I106" s="128">
        <v>40988</v>
      </c>
      <c r="J106" s="129">
        <v>0</v>
      </c>
      <c r="K106" s="37">
        <f t="shared" si="16"/>
        <v>61557.2</v>
      </c>
      <c r="L106" s="37">
        <f t="shared" si="20"/>
        <v>18522.56148</v>
      </c>
      <c r="M106" s="37">
        <v>495</v>
      </c>
      <c r="N106" s="37">
        <v>0</v>
      </c>
      <c r="O106" s="37">
        <f t="shared" si="17"/>
        <v>892.5794</v>
      </c>
      <c r="P106" s="83">
        <v>153</v>
      </c>
      <c r="Q106" s="37">
        <v>6517</v>
      </c>
      <c r="R106" s="37">
        <v>375</v>
      </c>
      <c r="S106" s="37">
        <f t="shared" si="18"/>
        <v>26955.14088</v>
      </c>
      <c r="T106" s="152">
        <f t="shared" si="19"/>
        <v>88512.34088</v>
      </c>
      <c r="U106" s="167"/>
    </row>
    <row r="107" spans="1:21" s="148" customFormat="1" ht="18" customHeight="1">
      <c r="A107" s="42">
        <v>35</v>
      </c>
      <c r="B107" s="34">
        <v>2212</v>
      </c>
      <c r="C107" s="30" t="s">
        <v>110</v>
      </c>
      <c r="D107" s="126" t="s">
        <v>250</v>
      </c>
      <c r="E107" s="35" t="s">
        <v>102</v>
      </c>
      <c r="F107" s="36">
        <v>42685</v>
      </c>
      <c r="G107" s="80">
        <v>4766</v>
      </c>
      <c r="H107" s="31">
        <f t="shared" si="15"/>
        <v>8537</v>
      </c>
      <c r="I107" s="130">
        <v>41714</v>
      </c>
      <c r="J107" s="129">
        <v>0</v>
      </c>
      <c r="K107" s="37">
        <f t="shared" si="16"/>
        <v>55988</v>
      </c>
      <c r="L107" s="37">
        <f t="shared" si="20"/>
        <v>16846.7892</v>
      </c>
      <c r="M107" s="37">
        <v>0</v>
      </c>
      <c r="N107" s="37">
        <v>0</v>
      </c>
      <c r="O107" s="37">
        <f t="shared" si="17"/>
        <v>811.826</v>
      </c>
      <c r="P107" s="83">
        <v>153</v>
      </c>
      <c r="Q107" s="37">
        <v>1683</v>
      </c>
      <c r="R107" s="37">
        <v>226</v>
      </c>
      <c r="S107" s="37">
        <f t="shared" si="18"/>
        <v>19720.6152</v>
      </c>
      <c r="T107" s="152">
        <f t="shared" si="19"/>
        <v>75708.6152</v>
      </c>
      <c r="U107" s="167"/>
    </row>
    <row r="108" spans="1:21" s="148" customFormat="1" ht="18" customHeight="1">
      <c r="A108" s="42">
        <v>36</v>
      </c>
      <c r="B108" s="34">
        <v>2213</v>
      </c>
      <c r="C108" s="30" t="s">
        <v>110</v>
      </c>
      <c r="D108" s="126" t="s">
        <v>251</v>
      </c>
      <c r="E108" s="35" t="s">
        <v>98</v>
      </c>
      <c r="F108" s="36">
        <v>47326</v>
      </c>
      <c r="G108" s="80">
        <v>4766</v>
      </c>
      <c r="H108" s="31">
        <f t="shared" si="15"/>
        <v>9465.2</v>
      </c>
      <c r="I108" s="130">
        <v>41714</v>
      </c>
      <c r="J108" s="129">
        <v>0</v>
      </c>
      <c r="K108" s="37">
        <f t="shared" si="16"/>
        <v>61557.2</v>
      </c>
      <c r="L108" s="37">
        <f t="shared" si="20"/>
        <v>18522.56148</v>
      </c>
      <c r="M108" s="37">
        <v>0</v>
      </c>
      <c r="N108" s="37">
        <v>0</v>
      </c>
      <c r="O108" s="37">
        <f t="shared" si="17"/>
        <v>892.5794</v>
      </c>
      <c r="P108" s="83">
        <v>153</v>
      </c>
      <c r="Q108" s="37">
        <v>6517</v>
      </c>
      <c r="R108" s="37">
        <v>375</v>
      </c>
      <c r="S108" s="37">
        <f t="shared" si="18"/>
        <v>26460.14088</v>
      </c>
      <c r="T108" s="152">
        <f t="shared" si="19"/>
        <v>88017.34088</v>
      </c>
      <c r="U108" s="167"/>
    </row>
    <row r="109" spans="1:21" s="148" customFormat="1" ht="18" customHeight="1">
      <c r="A109" s="42">
        <v>37</v>
      </c>
      <c r="B109" s="34">
        <v>2214</v>
      </c>
      <c r="C109" s="30" t="s">
        <v>110</v>
      </c>
      <c r="D109" s="126" t="s">
        <v>252</v>
      </c>
      <c r="E109" s="35" t="s">
        <v>98</v>
      </c>
      <c r="F109" s="36">
        <v>47326</v>
      </c>
      <c r="G109" s="80">
        <v>4766</v>
      </c>
      <c r="H109" s="31">
        <f t="shared" si="15"/>
        <v>9465.2</v>
      </c>
      <c r="I109" s="130">
        <v>41714</v>
      </c>
      <c r="J109" s="129">
        <v>0</v>
      </c>
      <c r="K109" s="37">
        <f t="shared" si="16"/>
        <v>61557.2</v>
      </c>
      <c r="L109" s="37">
        <f t="shared" si="20"/>
        <v>18522.56148</v>
      </c>
      <c r="M109" s="37">
        <v>0</v>
      </c>
      <c r="N109" s="37">
        <v>0</v>
      </c>
      <c r="O109" s="37">
        <f t="shared" si="17"/>
        <v>892.5794</v>
      </c>
      <c r="P109" s="83">
        <v>153</v>
      </c>
      <c r="Q109" s="37">
        <v>0</v>
      </c>
      <c r="R109" s="37">
        <v>0</v>
      </c>
      <c r="S109" s="37">
        <f t="shared" si="18"/>
        <v>19568.14088</v>
      </c>
      <c r="T109" s="152">
        <f t="shared" si="19"/>
        <v>81125.34088</v>
      </c>
      <c r="U109" s="167"/>
    </row>
    <row r="110" spans="1:21" s="148" customFormat="1" ht="18" customHeight="1">
      <c r="A110" s="42">
        <v>38</v>
      </c>
      <c r="B110" s="34">
        <v>2215</v>
      </c>
      <c r="C110" s="30" t="s">
        <v>110</v>
      </c>
      <c r="D110" s="126" t="s">
        <v>253</v>
      </c>
      <c r="E110" s="35" t="s">
        <v>101</v>
      </c>
      <c r="F110" s="36">
        <v>48983</v>
      </c>
      <c r="G110" s="80">
        <v>4766</v>
      </c>
      <c r="H110" s="31">
        <f t="shared" si="15"/>
        <v>9796.6</v>
      </c>
      <c r="I110" s="128">
        <v>40984</v>
      </c>
      <c r="J110" s="129">
        <v>0</v>
      </c>
      <c r="K110" s="37">
        <f t="shared" si="16"/>
        <v>63545.6</v>
      </c>
      <c r="L110" s="37">
        <f t="shared" si="20"/>
        <v>19120.871039999998</v>
      </c>
      <c r="M110" s="37">
        <v>0</v>
      </c>
      <c r="N110" s="37">
        <v>0</v>
      </c>
      <c r="O110" s="37">
        <f t="shared" si="17"/>
        <v>921.4112</v>
      </c>
      <c r="P110" s="83">
        <v>153</v>
      </c>
      <c r="Q110" s="37">
        <v>6517</v>
      </c>
      <c r="R110" s="37">
        <v>375</v>
      </c>
      <c r="S110" s="37">
        <f t="shared" si="18"/>
        <v>27087.282239999997</v>
      </c>
      <c r="T110" s="152">
        <f t="shared" si="19"/>
        <v>90632.88223999999</v>
      </c>
      <c r="U110" s="167"/>
    </row>
    <row r="111" spans="1:21" s="148" customFormat="1" ht="18" customHeight="1">
      <c r="A111" s="42">
        <v>39</v>
      </c>
      <c r="B111" s="34">
        <v>2216</v>
      </c>
      <c r="C111" s="30" t="s">
        <v>110</v>
      </c>
      <c r="D111" s="126" t="s">
        <v>254</v>
      </c>
      <c r="E111" s="35" t="s">
        <v>102</v>
      </c>
      <c r="F111" s="36">
        <v>42685</v>
      </c>
      <c r="G111" s="80">
        <v>4766</v>
      </c>
      <c r="H111" s="31">
        <f t="shared" si="15"/>
        <v>8537</v>
      </c>
      <c r="I111" s="130">
        <v>41714</v>
      </c>
      <c r="J111" s="129">
        <v>0</v>
      </c>
      <c r="K111" s="37">
        <f t="shared" si="16"/>
        <v>55988</v>
      </c>
      <c r="L111" s="37">
        <f t="shared" si="20"/>
        <v>16846.7892</v>
      </c>
      <c r="M111" s="37">
        <v>0</v>
      </c>
      <c r="N111" s="37">
        <v>0</v>
      </c>
      <c r="O111" s="37">
        <f t="shared" si="17"/>
        <v>811.826</v>
      </c>
      <c r="P111" s="83">
        <v>153</v>
      </c>
      <c r="Q111" s="37">
        <v>0</v>
      </c>
      <c r="R111" s="37">
        <v>0</v>
      </c>
      <c r="S111" s="37">
        <f t="shared" si="18"/>
        <v>17811.6152</v>
      </c>
      <c r="T111" s="152">
        <f t="shared" si="19"/>
        <v>73799.6152</v>
      </c>
      <c r="U111" s="167"/>
    </row>
    <row r="112" spans="1:21" s="148" customFormat="1" ht="18" customHeight="1">
      <c r="A112" s="42">
        <v>40</v>
      </c>
      <c r="B112" s="34">
        <v>2217</v>
      </c>
      <c r="C112" s="30" t="s">
        <v>110</v>
      </c>
      <c r="D112" s="126" t="s">
        <v>255</v>
      </c>
      <c r="E112" s="35" t="s">
        <v>102</v>
      </c>
      <c r="F112" s="36">
        <v>42685</v>
      </c>
      <c r="G112" s="80">
        <v>4766</v>
      </c>
      <c r="H112" s="31">
        <f t="shared" si="15"/>
        <v>8537</v>
      </c>
      <c r="I112" s="128">
        <v>40984</v>
      </c>
      <c r="J112" s="129">
        <v>0</v>
      </c>
      <c r="K112" s="37">
        <f t="shared" si="16"/>
        <v>55988</v>
      </c>
      <c r="L112" s="37">
        <f t="shared" si="20"/>
        <v>16846.7892</v>
      </c>
      <c r="M112" s="37">
        <v>495</v>
      </c>
      <c r="N112" s="37">
        <v>0</v>
      </c>
      <c r="O112" s="37">
        <f t="shared" si="17"/>
        <v>811.826</v>
      </c>
      <c r="P112" s="83">
        <v>153</v>
      </c>
      <c r="Q112" s="37">
        <v>2401</v>
      </c>
      <c r="R112" s="37">
        <v>226</v>
      </c>
      <c r="S112" s="37">
        <f t="shared" si="18"/>
        <v>20933.6152</v>
      </c>
      <c r="T112" s="152">
        <f t="shared" si="19"/>
        <v>76921.6152</v>
      </c>
      <c r="U112" s="167"/>
    </row>
    <row r="113" spans="1:21" s="148" customFormat="1" ht="18" customHeight="1">
      <c r="A113" s="42">
        <v>41</v>
      </c>
      <c r="B113" s="34">
        <v>2218</v>
      </c>
      <c r="C113" s="30" t="s">
        <v>110</v>
      </c>
      <c r="D113" s="126" t="s">
        <v>256</v>
      </c>
      <c r="E113" s="35" t="s">
        <v>103</v>
      </c>
      <c r="F113" s="36">
        <v>41242</v>
      </c>
      <c r="G113" s="80">
        <v>4766</v>
      </c>
      <c r="H113" s="31">
        <f t="shared" si="15"/>
        <v>8248.4</v>
      </c>
      <c r="I113" s="39">
        <v>41533</v>
      </c>
      <c r="J113" s="32">
        <v>0</v>
      </c>
      <c r="K113" s="37">
        <f t="shared" si="16"/>
        <v>54256.4</v>
      </c>
      <c r="L113" s="37">
        <f t="shared" si="20"/>
        <v>16325.75076</v>
      </c>
      <c r="M113" s="37">
        <v>495</v>
      </c>
      <c r="N113" s="37">
        <v>0</v>
      </c>
      <c r="O113" s="37">
        <f t="shared" si="17"/>
        <v>786.7178</v>
      </c>
      <c r="P113" s="83">
        <v>153</v>
      </c>
      <c r="Q113" s="37">
        <v>6517</v>
      </c>
      <c r="R113" s="37">
        <v>375</v>
      </c>
      <c r="S113" s="37">
        <f t="shared" si="18"/>
        <v>24652.46856</v>
      </c>
      <c r="T113" s="152">
        <f t="shared" si="19"/>
        <v>78908.86856</v>
      </c>
      <c r="U113" s="167"/>
    </row>
    <row r="114" spans="1:21" s="148" customFormat="1" ht="18" customHeight="1">
      <c r="A114" s="42">
        <v>42</v>
      </c>
      <c r="B114" s="34">
        <v>2219</v>
      </c>
      <c r="C114" s="30" t="s">
        <v>110</v>
      </c>
      <c r="D114" s="126" t="s">
        <v>257</v>
      </c>
      <c r="E114" s="35" t="s">
        <v>100</v>
      </c>
      <c r="F114" s="36">
        <v>45726</v>
      </c>
      <c r="G114" s="80">
        <v>4766</v>
      </c>
      <c r="H114" s="31">
        <f t="shared" si="15"/>
        <v>9145.2</v>
      </c>
      <c r="I114" s="128">
        <v>40984</v>
      </c>
      <c r="J114" s="129">
        <v>0</v>
      </c>
      <c r="K114" s="37">
        <f t="shared" si="16"/>
        <v>59637.2</v>
      </c>
      <c r="L114" s="37">
        <f t="shared" si="20"/>
        <v>17944.833479999998</v>
      </c>
      <c r="M114" s="37">
        <v>495</v>
      </c>
      <c r="N114" s="37">
        <v>0</v>
      </c>
      <c r="O114" s="37">
        <f t="shared" si="17"/>
        <v>864.7394</v>
      </c>
      <c r="P114" s="83">
        <v>153</v>
      </c>
      <c r="Q114" s="37">
        <v>0</v>
      </c>
      <c r="R114" s="37">
        <v>0</v>
      </c>
      <c r="S114" s="37">
        <f t="shared" si="18"/>
        <v>19457.572879999996</v>
      </c>
      <c r="T114" s="152">
        <f t="shared" si="19"/>
        <v>79094.77287999999</v>
      </c>
      <c r="U114" s="167"/>
    </row>
    <row r="115" spans="1:21" s="148" customFormat="1" ht="18" customHeight="1">
      <c r="A115" s="42">
        <v>43</v>
      </c>
      <c r="B115" s="34">
        <v>2220</v>
      </c>
      <c r="C115" s="30" t="s">
        <v>110</v>
      </c>
      <c r="D115" s="126" t="s">
        <v>258</v>
      </c>
      <c r="E115" s="35" t="s">
        <v>102</v>
      </c>
      <c r="F115" s="36">
        <v>42685</v>
      </c>
      <c r="G115" s="80">
        <v>4766</v>
      </c>
      <c r="H115" s="31">
        <f t="shared" si="15"/>
        <v>8537</v>
      </c>
      <c r="I115" s="130">
        <v>41714</v>
      </c>
      <c r="J115" s="129">
        <v>0</v>
      </c>
      <c r="K115" s="37">
        <f t="shared" si="16"/>
        <v>55988</v>
      </c>
      <c r="L115" s="37">
        <f t="shared" si="20"/>
        <v>16846.7892</v>
      </c>
      <c r="M115" s="37">
        <v>495</v>
      </c>
      <c r="N115" s="37">
        <v>0</v>
      </c>
      <c r="O115" s="37">
        <f t="shared" si="17"/>
        <v>811.826</v>
      </c>
      <c r="P115" s="83">
        <v>153</v>
      </c>
      <c r="Q115" s="37">
        <v>1683</v>
      </c>
      <c r="R115" s="37">
        <v>226</v>
      </c>
      <c r="S115" s="37">
        <f t="shared" si="18"/>
        <v>20215.6152</v>
      </c>
      <c r="T115" s="152">
        <f t="shared" si="19"/>
        <v>76203.6152</v>
      </c>
      <c r="U115" s="167"/>
    </row>
    <row r="116" spans="1:21" s="148" customFormat="1" ht="18" customHeight="1">
      <c r="A116" s="42">
        <v>44</v>
      </c>
      <c r="B116" s="34">
        <v>2221</v>
      </c>
      <c r="C116" s="30" t="s">
        <v>110</v>
      </c>
      <c r="D116" s="126" t="s">
        <v>259</v>
      </c>
      <c r="E116" s="35" t="s">
        <v>97</v>
      </c>
      <c r="F116" s="36">
        <v>44179</v>
      </c>
      <c r="G116" s="80">
        <v>4766</v>
      </c>
      <c r="H116" s="31">
        <f t="shared" si="15"/>
        <v>8835.800000000001</v>
      </c>
      <c r="I116" s="39">
        <v>41184</v>
      </c>
      <c r="J116" s="32">
        <v>0</v>
      </c>
      <c r="K116" s="37">
        <f t="shared" si="16"/>
        <v>57780.8</v>
      </c>
      <c r="L116" s="37">
        <f t="shared" si="20"/>
        <v>17386.242720000002</v>
      </c>
      <c r="M116" s="37">
        <v>495</v>
      </c>
      <c r="N116" s="37">
        <v>0</v>
      </c>
      <c r="O116" s="37">
        <f t="shared" si="17"/>
        <v>837.8216000000001</v>
      </c>
      <c r="P116" s="83">
        <v>153</v>
      </c>
      <c r="Q116" s="37">
        <v>2401</v>
      </c>
      <c r="R116" s="37">
        <v>226</v>
      </c>
      <c r="S116" s="37">
        <f t="shared" si="18"/>
        <v>21499.06432</v>
      </c>
      <c r="T116" s="152">
        <f t="shared" si="19"/>
        <v>79279.86432000001</v>
      </c>
      <c r="U116" s="167"/>
    </row>
    <row r="117" spans="1:21" s="148" customFormat="1" ht="18" customHeight="1">
      <c r="A117" s="42">
        <v>45</v>
      </c>
      <c r="B117" s="34">
        <v>1907</v>
      </c>
      <c r="C117" s="35" t="s">
        <v>109</v>
      </c>
      <c r="D117" s="126" t="s">
        <v>260</v>
      </c>
      <c r="E117" s="35" t="s">
        <v>107</v>
      </c>
      <c r="F117" s="36">
        <v>34755.6</v>
      </c>
      <c r="G117" s="80">
        <v>4766</v>
      </c>
      <c r="H117" s="31">
        <f t="shared" si="15"/>
        <v>6951.12</v>
      </c>
      <c r="I117" s="128">
        <v>41036</v>
      </c>
      <c r="J117" s="129">
        <v>0</v>
      </c>
      <c r="K117" s="37">
        <f t="shared" si="16"/>
        <v>46472.72</v>
      </c>
      <c r="L117" s="37">
        <f t="shared" si="20"/>
        <v>13983.641448</v>
      </c>
      <c r="M117" s="37">
        <v>495</v>
      </c>
      <c r="N117" s="37">
        <v>0</v>
      </c>
      <c r="O117" s="37">
        <f t="shared" si="17"/>
        <v>673.8544400000001</v>
      </c>
      <c r="P117" s="83">
        <v>153</v>
      </c>
      <c r="Q117" s="37">
        <v>0</v>
      </c>
      <c r="R117" s="37">
        <v>0</v>
      </c>
      <c r="S117" s="37">
        <f t="shared" si="18"/>
        <v>15305.495888000001</v>
      </c>
      <c r="T117" s="152">
        <f t="shared" si="19"/>
        <v>61778.215888000006</v>
      </c>
      <c r="U117" s="167"/>
    </row>
    <row r="118" spans="1:21" s="148" customFormat="1" ht="18" customHeight="1">
      <c r="A118" s="42">
        <v>46</v>
      </c>
      <c r="B118" s="34">
        <v>1908</v>
      </c>
      <c r="C118" s="35" t="s">
        <v>109</v>
      </c>
      <c r="D118" s="126" t="s">
        <v>261</v>
      </c>
      <c r="E118" s="35" t="s">
        <v>105</v>
      </c>
      <c r="F118" s="36">
        <v>44197</v>
      </c>
      <c r="G118" s="80">
        <v>4766</v>
      </c>
      <c r="H118" s="31">
        <f t="shared" si="15"/>
        <v>8839.4</v>
      </c>
      <c r="I118" s="130">
        <v>41626</v>
      </c>
      <c r="J118" s="129">
        <v>0</v>
      </c>
      <c r="K118" s="37">
        <f t="shared" si="16"/>
        <v>57802.4</v>
      </c>
      <c r="L118" s="37">
        <f t="shared" si="20"/>
        <v>17392.74216</v>
      </c>
      <c r="M118" s="37">
        <v>495</v>
      </c>
      <c r="N118" s="37">
        <v>0</v>
      </c>
      <c r="O118" s="37">
        <f t="shared" si="17"/>
        <v>838.1348</v>
      </c>
      <c r="P118" s="83">
        <v>153</v>
      </c>
      <c r="Q118" s="37">
        <v>0</v>
      </c>
      <c r="R118" s="37">
        <v>0</v>
      </c>
      <c r="S118" s="37">
        <f t="shared" si="18"/>
        <v>18878.87696</v>
      </c>
      <c r="T118" s="152">
        <f t="shared" si="19"/>
        <v>76681.27696</v>
      </c>
      <c r="U118" s="167"/>
    </row>
    <row r="119" spans="1:21" s="148" customFormat="1" ht="18" customHeight="1">
      <c r="A119" s="42">
        <v>47</v>
      </c>
      <c r="B119" s="34">
        <v>1912</v>
      </c>
      <c r="C119" s="35" t="s">
        <v>109</v>
      </c>
      <c r="D119" s="126" t="s">
        <v>262</v>
      </c>
      <c r="E119" s="35" t="s">
        <v>106</v>
      </c>
      <c r="F119" s="36">
        <v>32358</v>
      </c>
      <c r="G119" s="80">
        <v>4766</v>
      </c>
      <c r="H119" s="31">
        <f t="shared" si="15"/>
        <v>6471.6</v>
      </c>
      <c r="I119" s="128">
        <v>41182</v>
      </c>
      <c r="J119" s="129">
        <v>0</v>
      </c>
      <c r="K119" s="37">
        <f t="shared" si="16"/>
        <v>43595.6</v>
      </c>
      <c r="L119" s="37">
        <f t="shared" si="20"/>
        <v>13117.91604</v>
      </c>
      <c r="M119" s="37">
        <v>495</v>
      </c>
      <c r="N119" s="37">
        <v>0</v>
      </c>
      <c r="O119" s="37">
        <f t="shared" si="17"/>
        <v>632.1362</v>
      </c>
      <c r="P119" s="83">
        <v>153</v>
      </c>
      <c r="Q119" s="37">
        <v>1683</v>
      </c>
      <c r="R119" s="37">
        <v>0</v>
      </c>
      <c r="S119" s="37">
        <f t="shared" si="18"/>
        <v>16081.05224</v>
      </c>
      <c r="T119" s="152">
        <f t="shared" si="19"/>
        <v>59676.652239999996</v>
      </c>
      <c r="U119" s="167"/>
    </row>
    <row r="120" spans="1:21" s="148" customFormat="1" ht="18" customHeight="1">
      <c r="A120" s="42">
        <v>48</v>
      </c>
      <c r="B120" s="34">
        <v>1915</v>
      </c>
      <c r="C120" s="35" t="s">
        <v>109</v>
      </c>
      <c r="D120" s="126" t="s">
        <v>263</v>
      </c>
      <c r="E120" s="35" t="s">
        <v>107</v>
      </c>
      <c r="F120" s="36">
        <v>34756</v>
      </c>
      <c r="G120" s="80">
        <v>4766</v>
      </c>
      <c r="H120" s="31">
        <f t="shared" si="15"/>
        <v>6951.200000000001</v>
      </c>
      <c r="I120" s="130">
        <v>41305</v>
      </c>
      <c r="J120" s="129">
        <v>0</v>
      </c>
      <c r="K120" s="37">
        <f t="shared" si="16"/>
        <v>46473.2</v>
      </c>
      <c r="L120" s="37">
        <f t="shared" si="20"/>
        <v>13983.78588</v>
      </c>
      <c r="M120" s="37">
        <v>495</v>
      </c>
      <c r="N120" s="37">
        <v>0</v>
      </c>
      <c r="O120" s="37">
        <f t="shared" si="17"/>
        <v>673.8614</v>
      </c>
      <c r="P120" s="83">
        <v>153</v>
      </c>
      <c r="Q120" s="37">
        <v>0</v>
      </c>
      <c r="R120" s="37">
        <v>0</v>
      </c>
      <c r="S120" s="37">
        <f t="shared" si="18"/>
        <v>15305.64728</v>
      </c>
      <c r="T120" s="152">
        <f t="shared" si="19"/>
        <v>61778.847279999994</v>
      </c>
      <c r="U120" s="167"/>
    </row>
    <row r="121" spans="1:21" s="148" customFormat="1" ht="18" customHeight="1" thickBot="1">
      <c r="A121" s="42">
        <v>49</v>
      </c>
      <c r="B121" s="111">
        <v>1917</v>
      </c>
      <c r="C121" s="112" t="s">
        <v>109</v>
      </c>
      <c r="D121" s="127" t="s">
        <v>264</v>
      </c>
      <c r="E121" s="112" t="s">
        <v>116</v>
      </c>
      <c r="F121" s="113">
        <v>29961.6</v>
      </c>
      <c r="G121" s="119">
        <v>4766</v>
      </c>
      <c r="H121" s="114">
        <f t="shared" si="15"/>
        <v>5992.32</v>
      </c>
      <c r="I121" s="115">
        <v>41194</v>
      </c>
      <c r="J121" s="116">
        <v>0</v>
      </c>
      <c r="K121" s="117">
        <f t="shared" si="16"/>
        <v>40719.92</v>
      </c>
      <c r="L121" s="117">
        <f t="shared" si="20"/>
        <v>12252.623927999999</v>
      </c>
      <c r="M121" s="117">
        <v>495</v>
      </c>
      <c r="N121" s="117">
        <v>0</v>
      </c>
      <c r="O121" s="117">
        <f t="shared" si="17"/>
        <v>590.43884</v>
      </c>
      <c r="P121" s="120">
        <v>153</v>
      </c>
      <c r="Q121" s="117">
        <v>2401</v>
      </c>
      <c r="R121" s="117">
        <v>226</v>
      </c>
      <c r="S121" s="117">
        <f t="shared" si="18"/>
        <v>16118.062768</v>
      </c>
      <c r="T121" s="155">
        <f t="shared" si="19"/>
        <v>56837.982768</v>
      </c>
      <c r="U121" s="167"/>
    </row>
    <row r="122" spans="1:21" s="148" customFormat="1" ht="18" customHeight="1" thickBot="1">
      <c r="A122" s="103"/>
      <c r="B122" s="104"/>
      <c r="C122" s="104"/>
      <c r="D122" s="105" t="s">
        <v>59</v>
      </c>
      <c r="E122" s="106" t="s">
        <v>58</v>
      </c>
      <c r="F122" s="107">
        <f>SUM(F97:F121)</f>
        <v>1068515.4</v>
      </c>
      <c r="G122" s="107">
        <f>SUM(G97:G121)</f>
        <v>119150</v>
      </c>
      <c r="H122" s="107">
        <f>SUM(H97:H121)</f>
        <v>213703.08000000002</v>
      </c>
      <c r="I122" s="108" t="s">
        <v>58</v>
      </c>
      <c r="J122" s="107">
        <f aca="true" t="shared" si="21" ref="J122:T122">SUM(J97:J121)</f>
        <v>0</v>
      </c>
      <c r="K122" s="107">
        <f t="shared" si="21"/>
        <v>1401368.4799999997</v>
      </c>
      <c r="L122" s="107">
        <f t="shared" si="21"/>
        <v>421671.77563199995</v>
      </c>
      <c r="M122" s="107">
        <f t="shared" si="21"/>
        <v>7920</v>
      </c>
      <c r="N122" s="107">
        <f t="shared" si="21"/>
        <v>0</v>
      </c>
      <c r="O122" s="109">
        <f t="shared" si="21"/>
        <v>20319.84296</v>
      </c>
      <c r="P122" s="109">
        <f t="shared" si="21"/>
        <v>3825</v>
      </c>
      <c r="Q122" s="109">
        <f t="shared" si="21"/>
        <v>68632</v>
      </c>
      <c r="R122" s="109">
        <f t="shared" si="21"/>
        <v>4481</v>
      </c>
      <c r="S122" s="109">
        <f t="shared" si="21"/>
        <v>526849.618592</v>
      </c>
      <c r="T122" s="147">
        <f t="shared" si="21"/>
        <v>1928218.0985920003</v>
      </c>
      <c r="U122" s="167"/>
    </row>
    <row r="123" spans="1:20" s="148" customFormat="1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s="148" customFormat="1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s="148" customFormat="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s="148" customFormat="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s="148" customFormat="1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s="148" customFormat="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s="148" customFormat="1" ht="12.75">
      <c r="A129" s="17" t="s">
        <v>1</v>
      </c>
      <c r="B129" s="4"/>
      <c r="C129" s="4"/>
      <c r="D129" s="4"/>
      <c r="E129" s="4"/>
      <c r="F129" s="5" t="s"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6"/>
      <c r="T129" s="6"/>
    </row>
    <row r="130" spans="1:20" s="148" customFormat="1" ht="12.75">
      <c r="A130" s="17" t="s">
        <v>2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s="148" customFormat="1" ht="12.75">
      <c r="A131" s="17" t="s">
        <v>3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s="148" customFormat="1" ht="12.75">
      <c r="A132" s="17" t="s">
        <v>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7"/>
      <c r="M132" s="7"/>
      <c r="N132" s="7"/>
      <c r="O132" s="7"/>
      <c r="P132" s="7"/>
      <c r="Q132" s="7"/>
      <c r="R132" s="7"/>
      <c r="S132" s="7"/>
      <c r="T132" s="4"/>
    </row>
    <row r="133" spans="1:20" s="148" customFormat="1" ht="13.5" customHeight="1" thickBot="1">
      <c r="A133" s="4"/>
      <c r="B133" s="4"/>
      <c r="C133" s="4"/>
      <c r="D133" s="4"/>
      <c r="E133" s="4"/>
      <c r="F133" s="8"/>
      <c r="G133" s="8"/>
      <c r="H133" s="8"/>
      <c r="I133" s="8"/>
      <c r="J133" s="8"/>
      <c r="K133" s="4"/>
      <c r="L133" s="4" t="s">
        <v>0</v>
      </c>
      <c r="M133" s="4"/>
      <c r="N133" s="4"/>
      <c r="O133" s="4"/>
      <c r="P133" s="4"/>
      <c r="Q133" s="8"/>
      <c r="R133" s="8"/>
      <c r="S133" s="4"/>
      <c r="T133" s="4"/>
    </row>
    <row r="134" spans="1:20" s="148" customFormat="1" ht="12.75" thickBot="1" thickTop="1">
      <c r="A134" s="4"/>
      <c r="B134" s="9" t="s">
        <v>5</v>
      </c>
      <c r="C134" s="10"/>
      <c r="D134" s="10"/>
      <c r="E134" s="10"/>
      <c r="F134" s="10"/>
      <c r="G134" s="10"/>
      <c r="H134" s="10"/>
      <c r="I134" s="10"/>
      <c r="J134" s="11"/>
      <c r="K134" s="4"/>
      <c r="L134" s="4"/>
      <c r="M134" s="4"/>
      <c r="N134" s="4"/>
      <c r="O134" s="4"/>
      <c r="P134" s="4"/>
      <c r="Q134" s="9" t="s">
        <v>5</v>
      </c>
      <c r="R134" s="11"/>
      <c r="S134" s="4"/>
      <c r="T134" s="4"/>
    </row>
    <row r="135" spans="1:20" s="148" customFormat="1" ht="12" thickTop="1">
      <c r="A135" s="4"/>
      <c r="B135" s="12"/>
      <c r="C135" s="6"/>
      <c r="D135" s="6"/>
      <c r="E135" s="6"/>
      <c r="F135" s="6"/>
      <c r="G135" s="6"/>
      <c r="H135" s="6"/>
      <c r="I135" s="6"/>
      <c r="J135" s="13"/>
      <c r="K135" s="4"/>
      <c r="L135" s="4"/>
      <c r="M135" s="4"/>
      <c r="N135" s="4"/>
      <c r="O135" s="4"/>
      <c r="P135" s="4"/>
      <c r="Q135" s="12"/>
      <c r="R135" s="13"/>
      <c r="S135" s="4"/>
      <c r="T135" s="4"/>
    </row>
    <row r="136" spans="1:20" s="148" customFormat="1" ht="12" thickBot="1">
      <c r="A136" s="4"/>
      <c r="B136" s="40" t="s">
        <v>6</v>
      </c>
      <c r="C136" s="14" t="s">
        <v>7</v>
      </c>
      <c r="D136" s="14" t="s">
        <v>8</v>
      </c>
      <c r="E136" s="14" t="s">
        <v>9</v>
      </c>
      <c r="F136" s="14" t="s">
        <v>10</v>
      </c>
      <c r="G136" s="14" t="s">
        <v>11</v>
      </c>
      <c r="H136" s="14" t="s">
        <v>12</v>
      </c>
      <c r="I136" s="14" t="s">
        <v>13</v>
      </c>
      <c r="J136" s="41" t="s">
        <v>14</v>
      </c>
      <c r="K136" s="14" t="s">
        <v>15</v>
      </c>
      <c r="L136" s="14" t="s">
        <v>16</v>
      </c>
      <c r="M136" s="15" t="s">
        <v>17</v>
      </c>
      <c r="N136" s="15" t="s">
        <v>18</v>
      </c>
      <c r="O136" s="15" t="s">
        <v>19</v>
      </c>
      <c r="P136" s="15" t="s">
        <v>20</v>
      </c>
      <c r="Q136" s="40" t="s">
        <v>21</v>
      </c>
      <c r="R136" s="41" t="s">
        <v>22</v>
      </c>
      <c r="S136" s="40" t="s">
        <v>23</v>
      </c>
      <c r="T136" s="16" t="s">
        <v>24</v>
      </c>
    </row>
    <row r="137" spans="1:21" s="148" customFormat="1" ht="11.25">
      <c r="A137" s="45"/>
      <c r="B137" s="61" t="s">
        <v>0</v>
      </c>
      <c r="C137" s="62"/>
      <c r="D137" s="63" t="s">
        <v>0</v>
      </c>
      <c r="E137" s="63" t="s">
        <v>0</v>
      </c>
      <c r="F137" s="63" t="s">
        <v>0</v>
      </c>
      <c r="G137" s="63"/>
      <c r="H137" s="63" t="s">
        <v>0</v>
      </c>
      <c r="I137" s="64" t="s">
        <v>25</v>
      </c>
      <c r="J137" s="65"/>
      <c r="K137" s="46" t="s">
        <v>0</v>
      </c>
      <c r="L137" s="47"/>
      <c r="M137" s="46"/>
      <c r="N137" s="46"/>
      <c r="O137" s="46" t="s">
        <v>26</v>
      </c>
      <c r="P137" s="46"/>
      <c r="Q137" s="66"/>
      <c r="R137" s="67"/>
      <c r="S137" s="48"/>
      <c r="T137" s="46"/>
      <c r="U137" s="167"/>
    </row>
    <row r="138" spans="1:21" s="148" customFormat="1" ht="11.25">
      <c r="A138" s="50"/>
      <c r="B138" s="68" t="s">
        <v>27</v>
      </c>
      <c r="C138" s="69" t="s">
        <v>27</v>
      </c>
      <c r="D138" s="69" t="s">
        <v>28</v>
      </c>
      <c r="E138" s="69" t="s">
        <v>29</v>
      </c>
      <c r="F138" s="69" t="s">
        <v>0</v>
      </c>
      <c r="G138" s="69"/>
      <c r="H138" s="69" t="s">
        <v>0</v>
      </c>
      <c r="I138" s="70"/>
      <c r="J138" s="71"/>
      <c r="K138" s="51" t="s">
        <v>30</v>
      </c>
      <c r="L138" s="52" t="s">
        <v>31</v>
      </c>
      <c r="M138" s="52" t="s">
        <v>32</v>
      </c>
      <c r="N138" s="52" t="s">
        <v>33</v>
      </c>
      <c r="O138" s="52" t="s">
        <v>34</v>
      </c>
      <c r="P138" s="53" t="s">
        <v>35</v>
      </c>
      <c r="Q138" s="72" t="s">
        <v>36</v>
      </c>
      <c r="R138" s="73" t="s">
        <v>37</v>
      </c>
      <c r="S138" s="54" t="s">
        <v>38</v>
      </c>
      <c r="T138" s="51" t="s">
        <v>39</v>
      </c>
      <c r="U138" s="167"/>
    </row>
    <row r="139" spans="1:21" s="148" customFormat="1" ht="12" thickBot="1">
      <c r="A139" s="56" t="s">
        <v>40</v>
      </c>
      <c r="B139" s="74" t="s">
        <v>41</v>
      </c>
      <c r="C139" s="58" t="s">
        <v>42</v>
      </c>
      <c r="D139" s="58" t="s">
        <v>43</v>
      </c>
      <c r="E139" s="58" t="s">
        <v>44</v>
      </c>
      <c r="F139" s="58" t="s">
        <v>45</v>
      </c>
      <c r="G139" s="58" t="s">
        <v>46</v>
      </c>
      <c r="H139" s="58" t="s">
        <v>47</v>
      </c>
      <c r="I139" s="75" t="s">
        <v>48</v>
      </c>
      <c r="J139" s="76" t="s">
        <v>49</v>
      </c>
      <c r="K139" s="57" t="s">
        <v>50</v>
      </c>
      <c r="L139" s="58" t="s">
        <v>51</v>
      </c>
      <c r="M139" s="58" t="s">
        <v>60</v>
      </c>
      <c r="N139" s="58" t="s">
        <v>52</v>
      </c>
      <c r="O139" s="58" t="s">
        <v>53</v>
      </c>
      <c r="P139" s="59" t="s">
        <v>54</v>
      </c>
      <c r="Q139" s="77" t="s">
        <v>55</v>
      </c>
      <c r="R139" s="78" t="s">
        <v>55</v>
      </c>
      <c r="S139" s="57" t="s">
        <v>56</v>
      </c>
      <c r="T139" s="150" t="s">
        <v>57</v>
      </c>
      <c r="U139" s="167"/>
    </row>
    <row r="140" spans="1:21" s="148" customFormat="1" ht="18" customHeight="1">
      <c r="A140" s="42">
        <v>50</v>
      </c>
      <c r="B140" s="29">
        <v>1920</v>
      </c>
      <c r="C140" s="30" t="s">
        <v>109</v>
      </c>
      <c r="D140" s="125" t="s">
        <v>265</v>
      </c>
      <c r="E140" s="30" t="s">
        <v>114</v>
      </c>
      <c r="F140" s="31">
        <v>38515</v>
      </c>
      <c r="G140" s="31">
        <v>4766</v>
      </c>
      <c r="H140" s="31">
        <f aca="true" t="shared" si="22" ref="H140:H163">F140*20%</f>
        <v>7703</v>
      </c>
      <c r="I140" s="79">
        <v>41336</v>
      </c>
      <c r="J140" s="31">
        <v>0</v>
      </c>
      <c r="K140" s="44">
        <f aca="true" t="shared" si="23" ref="K140:K163">(+F140+G140+H140+J140)</f>
        <v>50984</v>
      </c>
      <c r="L140" s="44">
        <f>+K140*0.3009</f>
        <v>15341.0856</v>
      </c>
      <c r="M140" s="44">
        <v>495</v>
      </c>
      <c r="N140" s="44">
        <v>0</v>
      </c>
      <c r="O140" s="44">
        <f aca="true" t="shared" si="24" ref="O140:O163">+K140*0.0145</f>
        <v>739.268</v>
      </c>
      <c r="P140" s="44">
        <v>153</v>
      </c>
      <c r="Q140" s="44">
        <v>2401</v>
      </c>
      <c r="R140" s="44">
        <v>226</v>
      </c>
      <c r="S140" s="44">
        <f aca="true" t="shared" si="25" ref="S140:S163">+L140+M140+N140+O140+P140+Q140+R140</f>
        <v>19355.353600000002</v>
      </c>
      <c r="T140" s="151">
        <f aca="true" t="shared" si="26" ref="T140:T163">+K140+S140</f>
        <v>70339.3536</v>
      </c>
      <c r="U140" s="167"/>
    </row>
    <row r="141" spans="1:21" s="148" customFormat="1" ht="18" customHeight="1">
      <c r="A141" s="42">
        <v>51</v>
      </c>
      <c r="B141" s="34">
        <v>1921</v>
      </c>
      <c r="C141" s="30" t="s">
        <v>109</v>
      </c>
      <c r="D141" s="126" t="s">
        <v>266</v>
      </c>
      <c r="E141" s="35" t="s">
        <v>116</v>
      </c>
      <c r="F141" s="36">
        <v>29962</v>
      </c>
      <c r="G141" s="31">
        <v>4766</v>
      </c>
      <c r="H141" s="31">
        <f t="shared" si="22"/>
        <v>5992.400000000001</v>
      </c>
      <c r="I141" s="170">
        <v>41198</v>
      </c>
      <c r="J141" s="129">
        <v>0</v>
      </c>
      <c r="K141" s="37">
        <f t="shared" si="23"/>
        <v>40720.4</v>
      </c>
      <c r="L141" s="37">
        <f aca="true" t="shared" si="27" ref="L141:L163">+K141*0.3009</f>
        <v>12252.76836</v>
      </c>
      <c r="M141" s="37">
        <v>495</v>
      </c>
      <c r="N141" s="37">
        <v>0</v>
      </c>
      <c r="O141" s="37">
        <f t="shared" si="24"/>
        <v>590.4458000000001</v>
      </c>
      <c r="P141" s="33">
        <v>153</v>
      </c>
      <c r="Q141" s="37">
        <v>2401</v>
      </c>
      <c r="R141" s="37">
        <v>226</v>
      </c>
      <c r="S141" s="37">
        <f t="shared" si="25"/>
        <v>16118.21416</v>
      </c>
      <c r="T141" s="152">
        <f t="shared" si="26"/>
        <v>56838.61416</v>
      </c>
      <c r="U141" s="167"/>
    </row>
    <row r="142" spans="1:21" s="148" customFormat="1" ht="18" customHeight="1">
      <c r="A142" s="42">
        <v>52</v>
      </c>
      <c r="B142" s="34">
        <v>1925</v>
      </c>
      <c r="C142" s="30" t="s">
        <v>109</v>
      </c>
      <c r="D142" s="126" t="s">
        <v>267</v>
      </c>
      <c r="E142" s="35" t="s">
        <v>108</v>
      </c>
      <c r="F142" s="36">
        <v>31160</v>
      </c>
      <c r="G142" s="31">
        <v>4766</v>
      </c>
      <c r="H142" s="31">
        <f t="shared" si="22"/>
        <v>6232</v>
      </c>
      <c r="I142" s="132">
        <v>40959</v>
      </c>
      <c r="J142" s="129">
        <v>0</v>
      </c>
      <c r="K142" s="37">
        <f t="shared" si="23"/>
        <v>42158</v>
      </c>
      <c r="L142" s="37">
        <f t="shared" si="27"/>
        <v>12685.3422</v>
      </c>
      <c r="M142" s="37">
        <v>495</v>
      </c>
      <c r="N142" s="37">
        <v>0</v>
      </c>
      <c r="O142" s="37">
        <f t="shared" si="24"/>
        <v>611.291</v>
      </c>
      <c r="P142" s="33">
        <v>153</v>
      </c>
      <c r="Q142" s="37">
        <v>0</v>
      </c>
      <c r="R142" s="37">
        <v>0</v>
      </c>
      <c r="S142" s="37">
        <f t="shared" si="25"/>
        <v>13944.633199999998</v>
      </c>
      <c r="T142" s="152">
        <f t="shared" si="26"/>
        <v>56102.6332</v>
      </c>
      <c r="U142" s="167"/>
    </row>
    <row r="143" spans="1:21" s="148" customFormat="1" ht="18" customHeight="1">
      <c r="A143" s="42">
        <v>53</v>
      </c>
      <c r="B143" s="34">
        <v>1926</v>
      </c>
      <c r="C143" s="35" t="s">
        <v>109</v>
      </c>
      <c r="D143" s="126" t="s">
        <v>268</v>
      </c>
      <c r="E143" s="35" t="s">
        <v>116</v>
      </c>
      <c r="F143" s="36">
        <v>29962</v>
      </c>
      <c r="G143" s="31">
        <v>4766</v>
      </c>
      <c r="H143" s="31">
        <f t="shared" si="22"/>
        <v>5992.400000000001</v>
      </c>
      <c r="I143" s="170">
        <v>41331</v>
      </c>
      <c r="J143" s="129">
        <v>0</v>
      </c>
      <c r="K143" s="37">
        <f t="shared" si="23"/>
        <v>40720.4</v>
      </c>
      <c r="L143" s="37">
        <f t="shared" si="27"/>
        <v>12252.76836</v>
      </c>
      <c r="M143" s="37">
        <v>495</v>
      </c>
      <c r="N143" s="37">
        <v>0</v>
      </c>
      <c r="O143" s="37">
        <f t="shared" si="24"/>
        <v>590.4458000000001</v>
      </c>
      <c r="P143" s="33">
        <v>153</v>
      </c>
      <c r="Q143" s="37">
        <v>0</v>
      </c>
      <c r="R143" s="37">
        <v>0</v>
      </c>
      <c r="S143" s="37">
        <f t="shared" si="25"/>
        <v>13491.21416</v>
      </c>
      <c r="T143" s="152">
        <f t="shared" si="26"/>
        <v>54211.61416</v>
      </c>
      <c r="U143" s="167"/>
    </row>
    <row r="144" spans="1:21" s="148" customFormat="1" ht="18" customHeight="1">
      <c r="A144" s="42">
        <v>54</v>
      </c>
      <c r="B144" s="34">
        <v>1930</v>
      </c>
      <c r="C144" s="35" t="s">
        <v>109</v>
      </c>
      <c r="D144" s="126" t="s">
        <v>269</v>
      </c>
      <c r="E144" s="35" t="s">
        <v>107</v>
      </c>
      <c r="F144" s="36">
        <v>34756</v>
      </c>
      <c r="G144" s="31">
        <v>4766</v>
      </c>
      <c r="H144" s="31">
        <f t="shared" si="22"/>
        <v>6951.200000000001</v>
      </c>
      <c r="I144" s="38">
        <v>41366</v>
      </c>
      <c r="J144" s="32">
        <v>0</v>
      </c>
      <c r="K144" s="37">
        <f t="shared" si="23"/>
        <v>46473.2</v>
      </c>
      <c r="L144" s="37">
        <f t="shared" si="27"/>
        <v>13983.78588</v>
      </c>
      <c r="M144" s="37">
        <v>495</v>
      </c>
      <c r="N144" s="37">
        <v>0</v>
      </c>
      <c r="O144" s="37">
        <f t="shared" si="24"/>
        <v>673.8614</v>
      </c>
      <c r="P144" s="33">
        <v>153</v>
      </c>
      <c r="Q144" s="37">
        <v>2401</v>
      </c>
      <c r="R144" s="37">
        <v>226</v>
      </c>
      <c r="S144" s="37">
        <f t="shared" si="25"/>
        <v>17932.647279999997</v>
      </c>
      <c r="T144" s="152">
        <f t="shared" si="26"/>
        <v>64405.847279999994</v>
      </c>
      <c r="U144" s="167"/>
    </row>
    <row r="145" spans="1:21" s="148" customFormat="1" ht="18" customHeight="1">
      <c r="A145" s="42">
        <v>55</v>
      </c>
      <c r="B145" s="34">
        <v>1931</v>
      </c>
      <c r="C145" s="35" t="s">
        <v>109</v>
      </c>
      <c r="D145" s="126" t="s">
        <v>270</v>
      </c>
      <c r="E145" s="35" t="s">
        <v>108</v>
      </c>
      <c r="F145" s="36">
        <v>31160</v>
      </c>
      <c r="G145" s="31">
        <v>4766</v>
      </c>
      <c r="H145" s="31">
        <f t="shared" si="22"/>
        <v>6232</v>
      </c>
      <c r="I145" s="132">
        <v>41028</v>
      </c>
      <c r="J145" s="129">
        <v>0</v>
      </c>
      <c r="K145" s="37">
        <f t="shared" si="23"/>
        <v>42158</v>
      </c>
      <c r="L145" s="37">
        <f t="shared" si="27"/>
        <v>12685.3422</v>
      </c>
      <c r="M145" s="37">
        <v>495</v>
      </c>
      <c r="N145" s="37">
        <v>0</v>
      </c>
      <c r="O145" s="37">
        <f t="shared" si="24"/>
        <v>611.291</v>
      </c>
      <c r="P145" s="33">
        <v>153</v>
      </c>
      <c r="Q145" s="37">
        <v>2401</v>
      </c>
      <c r="R145" s="37">
        <v>226</v>
      </c>
      <c r="S145" s="37">
        <f t="shared" si="25"/>
        <v>16571.633199999997</v>
      </c>
      <c r="T145" s="152">
        <f t="shared" si="26"/>
        <v>58729.6332</v>
      </c>
      <c r="U145" s="167"/>
    </row>
    <row r="146" spans="1:21" s="148" customFormat="1" ht="18" customHeight="1">
      <c r="A146" s="42">
        <v>56</v>
      </c>
      <c r="B146" s="34">
        <v>1932</v>
      </c>
      <c r="C146" s="35" t="s">
        <v>109</v>
      </c>
      <c r="D146" s="126" t="s">
        <v>271</v>
      </c>
      <c r="E146" s="35" t="s">
        <v>104</v>
      </c>
      <c r="F146" s="36">
        <v>33557</v>
      </c>
      <c r="G146" s="31">
        <v>4766</v>
      </c>
      <c r="H146" s="31">
        <f t="shared" si="22"/>
        <v>6711.400000000001</v>
      </c>
      <c r="I146" s="132">
        <v>41154</v>
      </c>
      <c r="J146" s="129">
        <v>0</v>
      </c>
      <c r="K146" s="37">
        <f t="shared" si="23"/>
        <v>45034.4</v>
      </c>
      <c r="L146" s="37">
        <f t="shared" si="27"/>
        <v>13550.85096</v>
      </c>
      <c r="M146" s="37">
        <v>495</v>
      </c>
      <c r="N146" s="37">
        <v>0</v>
      </c>
      <c r="O146" s="37">
        <f t="shared" si="24"/>
        <v>652.9988000000001</v>
      </c>
      <c r="P146" s="33">
        <v>153</v>
      </c>
      <c r="Q146" s="37">
        <v>0</v>
      </c>
      <c r="R146" s="37">
        <v>0</v>
      </c>
      <c r="S146" s="37">
        <f t="shared" si="25"/>
        <v>14851.84976</v>
      </c>
      <c r="T146" s="152">
        <f t="shared" si="26"/>
        <v>59886.24976</v>
      </c>
      <c r="U146" s="167"/>
    </row>
    <row r="147" spans="1:21" s="148" customFormat="1" ht="18" customHeight="1">
      <c r="A147" s="42">
        <v>57</v>
      </c>
      <c r="B147" s="34">
        <v>1933</v>
      </c>
      <c r="C147" s="35" t="s">
        <v>109</v>
      </c>
      <c r="D147" s="126" t="s">
        <v>272</v>
      </c>
      <c r="E147" s="35" t="s">
        <v>118</v>
      </c>
      <c r="F147" s="36">
        <v>25468</v>
      </c>
      <c r="G147" s="31">
        <v>4766</v>
      </c>
      <c r="H147" s="31">
        <f t="shared" si="22"/>
        <v>5093.6</v>
      </c>
      <c r="I147" s="132">
        <v>41082</v>
      </c>
      <c r="J147" s="129">
        <v>0</v>
      </c>
      <c r="K147" s="37">
        <f t="shared" si="23"/>
        <v>35327.6</v>
      </c>
      <c r="L147" s="37">
        <f t="shared" si="27"/>
        <v>10630.07484</v>
      </c>
      <c r="M147" s="37">
        <v>495</v>
      </c>
      <c r="N147" s="37">
        <v>0</v>
      </c>
      <c r="O147" s="37">
        <f t="shared" si="24"/>
        <v>512.2502</v>
      </c>
      <c r="P147" s="33">
        <v>153</v>
      </c>
      <c r="Q147" s="37">
        <v>2171</v>
      </c>
      <c r="R147" s="37">
        <v>0</v>
      </c>
      <c r="S147" s="37">
        <f t="shared" si="25"/>
        <v>13961.32504</v>
      </c>
      <c r="T147" s="152">
        <f t="shared" si="26"/>
        <v>49288.92504</v>
      </c>
      <c r="U147" s="167"/>
    </row>
    <row r="148" spans="1:21" s="148" customFormat="1" ht="18" customHeight="1">
      <c r="A148" s="42">
        <v>58</v>
      </c>
      <c r="B148" s="34">
        <v>1934</v>
      </c>
      <c r="C148" s="35" t="s">
        <v>109</v>
      </c>
      <c r="D148" s="126" t="s">
        <v>273</v>
      </c>
      <c r="E148" s="35" t="s">
        <v>114</v>
      </c>
      <c r="F148" s="36">
        <v>38515</v>
      </c>
      <c r="G148" s="31">
        <v>4766</v>
      </c>
      <c r="H148" s="31">
        <f t="shared" si="22"/>
        <v>7703</v>
      </c>
      <c r="I148" s="38">
        <v>41534</v>
      </c>
      <c r="J148" s="32">
        <v>0</v>
      </c>
      <c r="K148" s="37">
        <f t="shared" si="23"/>
        <v>50984</v>
      </c>
      <c r="L148" s="37">
        <f t="shared" si="27"/>
        <v>15341.0856</v>
      </c>
      <c r="M148" s="37">
        <v>0</v>
      </c>
      <c r="N148" s="37">
        <v>0</v>
      </c>
      <c r="O148" s="37">
        <f t="shared" si="24"/>
        <v>739.268</v>
      </c>
      <c r="P148" s="33">
        <v>153</v>
      </c>
      <c r="Q148" s="37">
        <v>2401</v>
      </c>
      <c r="R148" s="37">
        <v>226</v>
      </c>
      <c r="S148" s="37">
        <f t="shared" si="25"/>
        <v>18860.353600000002</v>
      </c>
      <c r="T148" s="152">
        <f t="shared" si="26"/>
        <v>69844.3536</v>
      </c>
      <c r="U148" s="167"/>
    </row>
    <row r="149" spans="1:21" s="148" customFormat="1" ht="18" customHeight="1">
      <c r="A149" s="42">
        <v>59</v>
      </c>
      <c r="B149" s="34">
        <v>1936</v>
      </c>
      <c r="C149" s="35" t="s">
        <v>109</v>
      </c>
      <c r="D149" s="126" t="s">
        <v>274</v>
      </c>
      <c r="E149" s="35" t="s">
        <v>105</v>
      </c>
      <c r="F149" s="36">
        <v>44197</v>
      </c>
      <c r="G149" s="31">
        <v>4766</v>
      </c>
      <c r="H149" s="31">
        <f t="shared" si="22"/>
        <v>8839.4</v>
      </c>
      <c r="I149" s="38">
        <v>41233</v>
      </c>
      <c r="J149" s="32">
        <v>0</v>
      </c>
      <c r="K149" s="37">
        <f t="shared" si="23"/>
        <v>57802.4</v>
      </c>
      <c r="L149" s="37">
        <f t="shared" si="27"/>
        <v>17392.74216</v>
      </c>
      <c r="M149" s="37">
        <v>0</v>
      </c>
      <c r="N149" s="37">
        <v>0</v>
      </c>
      <c r="O149" s="37">
        <f t="shared" si="24"/>
        <v>838.1348</v>
      </c>
      <c r="P149" s="33">
        <v>153</v>
      </c>
      <c r="Q149" s="37">
        <v>0</v>
      </c>
      <c r="R149" s="37">
        <v>0</v>
      </c>
      <c r="S149" s="37">
        <f t="shared" si="25"/>
        <v>18383.87696</v>
      </c>
      <c r="T149" s="152">
        <f t="shared" si="26"/>
        <v>76186.27696</v>
      </c>
      <c r="U149" s="167"/>
    </row>
    <row r="150" spans="1:21" s="148" customFormat="1" ht="18" customHeight="1">
      <c r="A150" s="42">
        <v>60</v>
      </c>
      <c r="B150" s="34">
        <v>1937</v>
      </c>
      <c r="C150" s="35" t="s">
        <v>109</v>
      </c>
      <c r="D150" s="126" t="s">
        <v>275</v>
      </c>
      <c r="E150" s="35" t="s">
        <v>118</v>
      </c>
      <c r="F150" s="36">
        <v>25467.6</v>
      </c>
      <c r="G150" s="31">
        <v>4766</v>
      </c>
      <c r="H150" s="31">
        <f t="shared" si="22"/>
        <v>5093.52</v>
      </c>
      <c r="I150" s="132">
        <v>41081</v>
      </c>
      <c r="J150" s="129">
        <v>0</v>
      </c>
      <c r="K150" s="37">
        <f t="shared" si="23"/>
        <v>35327.119999999995</v>
      </c>
      <c r="L150" s="37">
        <f t="shared" si="27"/>
        <v>10629.930407999998</v>
      </c>
      <c r="M150" s="37">
        <v>495</v>
      </c>
      <c r="N150" s="37">
        <v>0</v>
      </c>
      <c r="O150" s="37">
        <f t="shared" si="24"/>
        <v>512.24324</v>
      </c>
      <c r="P150" s="33">
        <v>153</v>
      </c>
      <c r="Q150" s="37">
        <v>6517</v>
      </c>
      <c r="R150" s="37">
        <v>375</v>
      </c>
      <c r="S150" s="37">
        <f t="shared" si="25"/>
        <v>18682.173647999996</v>
      </c>
      <c r="T150" s="152">
        <f t="shared" si="26"/>
        <v>54009.29364799999</v>
      </c>
      <c r="U150" s="167"/>
    </row>
    <row r="151" spans="1:21" s="148" customFormat="1" ht="18" customHeight="1">
      <c r="A151" s="42">
        <v>61</v>
      </c>
      <c r="B151" s="34">
        <v>1938</v>
      </c>
      <c r="C151" s="35" t="s">
        <v>109</v>
      </c>
      <c r="D151" s="126" t="s">
        <v>276</v>
      </c>
      <c r="E151" s="35" t="s">
        <v>122</v>
      </c>
      <c r="F151" s="36">
        <v>45744</v>
      </c>
      <c r="G151" s="31">
        <v>4766</v>
      </c>
      <c r="H151" s="31">
        <f t="shared" si="22"/>
        <v>9148.800000000001</v>
      </c>
      <c r="I151" s="38">
        <v>41196</v>
      </c>
      <c r="J151" s="32">
        <v>0</v>
      </c>
      <c r="K151" s="37">
        <f t="shared" si="23"/>
        <v>59658.8</v>
      </c>
      <c r="L151" s="37">
        <f t="shared" si="27"/>
        <v>17951.33292</v>
      </c>
      <c r="M151" s="37">
        <v>0</v>
      </c>
      <c r="N151" s="37">
        <v>0</v>
      </c>
      <c r="O151" s="37">
        <f t="shared" si="24"/>
        <v>865.0526000000001</v>
      </c>
      <c r="P151" s="33">
        <v>153</v>
      </c>
      <c r="Q151" s="37">
        <v>2401</v>
      </c>
      <c r="R151" s="37">
        <v>226</v>
      </c>
      <c r="S151" s="37">
        <f t="shared" si="25"/>
        <v>21596.38552</v>
      </c>
      <c r="T151" s="152">
        <f t="shared" si="26"/>
        <v>81255.18552</v>
      </c>
      <c r="U151" s="167"/>
    </row>
    <row r="152" spans="1:21" s="148" customFormat="1" ht="18" customHeight="1">
      <c r="A152" s="42">
        <v>62</v>
      </c>
      <c r="B152" s="34">
        <v>1939</v>
      </c>
      <c r="C152" s="35" t="s">
        <v>109</v>
      </c>
      <c r="D152" s="126" t="s">
        <v>277</v>
      </c>
      <c r="E152" s="35" t="s">
        <v>121</v>
      </c>
      <c r="F152" s="36">
        <v>39863</v>
      </c>
      <c r="G152" s="31">
        <v>4766</v>
      </c>
      <c r="H152" s="31">
        <f t="shared" si="22"/>
        <v>7972.6</v>
      </c>
      <c r="I152" s="38">
        <v>41251</v>
      </c>
      <c r="J152" s="32">
        <v>0</v>
      </c>
      <c r="K152" s="37">
        <f t="shared" si="23"/>
        <v>52601.6</v>
      </c>
      <c r="L152" s="37">
        <f t="shared" si="27"/>
        <v>15827.82144</v>
      </c>
      <c r="M152" s="37">
        <v>495</v>
      </c>
      <c r="N152" s="37">
        <v>0</v>
      </c>
      <c r="O152" s="37">
        <f t="shared" si="24"/>
        <v>762.7232</v>
      </c>
      <c r="P152" s="33">
        <v>153</v>
      </c>
      <c r="Q152" s="37">
        <v>6517</v>
      </c>
      <c r="R152" s="37">
        <v>375</v>
      </c>
      <c r="S152" s="37">
        <f t="shared" si="25"/>
        <v>24130.54464</v>
      </c>
      <c r="T152" s="152">
        <f t="shared" si="26"/>
        <v>76732.14464</v>
      </c>
      <c r="U152" s="167"/>
    </row>
    <row r="153" spans="1:21" s="148" customFormat="1" ht="18" customHeight="1">
      <c r="A153" s="42">
        <v>63</v>
      </c>
      <c r="B153" s="34">
        <v>1943</v>
      </c>
      <c r="C153" s="35" t="s">
        <v>109</v>
      </c>
      <c r="D153" s="126" t="s">
        <v>278</v>
      </c>
      <c r="E153" s="35" t="s">
        <v>122</v>
      </c>
      <c r="F153" s="36">
        <v>45744</v>
      </c>
      <c r="G153" s="31">
        <v>4766</v>
      </c>
      <c r="H153" s="31">
        <f t="shared" si="22"/>
        <v>9148.800000000001</v>
      </c>
      <c r="I153" s="38">
        <v>41525</v>
      </c>
      <c r="J153" s="32">
        <v>0</v>
      </c>
      <c r="K153" s="37">
        <f t="shared" si="23"/>
        <v>59658.8</v>
      </c>
      <c r="L153" s="37">
        <f t="shared" si="27"/>
        <v>17951.33292</v>
      </c>
      <c r="M153" s="37">
        <v>495</v>
      </c>
      <c r="N153" s="37">
        <v>0</v>
      </c>
      <c r="O153" s="37">
        <f t="shared" si="24"/>
        <v>865.0526000000001</v>
      </c>
      <c r="P153" s="33">
        <v>153</v>
      </c>
      <c r="Q153" s="37">
        <v>0</v>
      </c>
      <c r="R153" s="37">
        <v>0</v>
      </c>
      <c r="S153" s="37">
        <f t="shared" si="25"/>
        <v>19464.38552</v>
      </c>
      <c r="T153" s="152">
        <f t="shared" si="26"/>
        <v>79123.18552</v>
      </c>
      <c r="U153" s="167"/>
    </row>
    <row r="154" spans="1:21" s="148" customFormat="1" ht="18" customHeight="1">
      <c r="A154" s="42">
        <v>64</v>
      </c>
      <c r="B154" s="34">
        <v>1945</v>
      </c>
      <c r="C154" s="35" t="s">
        <v>109</v>
      </c>
      <c r="D154" s="126" t="s">
        <v>279</v>
      </c>
      <c r="E154" s="35" t="s">
        <v>104</v>
      </c>
      <c r="F154" s="36">
        <v>33557</v>
      </c>
      <c r="G154" s="31">
        <v>4766</v>
      </c>
      <c r="H154" s="31">
        <f t="shared" si="22"/>
        <v>6711.400000000001</v>
      </c>
      <c r="I154" s="132">
        <v>41090</v>
      </c>
      <c r="J154" s="129">
        <v>0</v>
      </c>
      <c r="K154" s="37">
        <f t="shared" si="23"/>
        <v>45034.4</v>
      </c>
      <c r="L154" s="37">
        <f t="shared" si="27"/>
        <v>13550.85096</v>
      </c>
      <c r="M154" s="37">
        <v>495</v>
      </c>
      <c r="N154" s="37">
        <v>0</v>
      </c>
      <c r="O154" s="37">
        <f t="shared" si="24"/>
        <v>652.9988000000001</v>
      </c>
      <c r="P154" s="33">
        <v>153</v>
      </c>
      <c r="Q154" s="37">
        <v>6517</v>
      </c>
      <c r="R154" s="37">
        <v>375</v>
      </c>
      <c r="S154" s="37">
        <f t="shared" si="25"/>
        <v>21743.849759999997</v>
      </c>
      <c r="T154" s="152">
        <f t="shared" si="26"/>
        <v>66778.24976</v>
      </c>
      <c r="U154" s="167"/>
    </row>
    <row r="155" spans="1:21" s="148" customFormat="1" ht="18" customHeight="1">
      <c r="A155" s="42">
        <v>65</v>
      </c>
      <c r="B155" s="34">
        <v>1947</v>
      </c>
      <c r="C155" s="35" t="s">
        <v>109</v>
      </c>
      <c r="D155" s="126" t="s">
        <v>280</v>
      </c>
      <c r="E155" s="35" t="s">
        <v>104</v>
      </c>
      <c r="F155" s="36">
        <v>33557</v>
      </c>
      <c r="G155" s="31">
        <v>4766</v>
      </c>
      <c r="H155" s="31">
        <f t="shared" si="22"/>
        <v>6711.400000000001</v>
      </c>
      <c r="I155" s="132">
        <v>41090</v>
      </c>
      <c r="J155" s="129">
        <v>0</v>
      </c>
      <c r="K155" s="37">
        <f t="shared" si="23"/>
        <v>45034.4</v>
      </c>
      <c r="L155" s="37">
        <f t="shared" si="27"/>
        <v>13550.85096</v>
      </c>
      <c r="M155" s="37">
        <v>495</v>
      </c>
      <c r="N155" s="37">
        <v>0</v>
      </c>
      <c r="O155" s="37">
        <f t="shared" si="24"/>
        <v>652.9988000000001</v>
      </c>
      <c r="P155" s="33">
        <v>153</v>
      </c>
      <c r="Q155" s="37">
        <v>0</v>
      </c>
      <c r="R155" s="37">
        <v>0</v>
      </c>
      <c r="S155" s="37">
        <f t="shared" si="25"/>
        <v>14851.84976</v>
      </c>
      <c r="T155" s="152">
        <f t="shared" si="26"/>
        <v>59886.24976</v>
      </c>
      <c r="U155" s="167"/>
    </row>
    <row r="156" spans="1:21" s="148" customFormat="1" ht="18" customHeight="1">
      <c r="A156" s="42">
        <v>66</v>
      </c>
      <c r="B156" s="34">
        <v>1949</v>
      </c>
      <c r="C156" s="35" t="s">
        <v>109</v>
      </c>
      <c r="D156" s="126" t="s">
        <v>281</v>
      </c>
      <c r="E156" s="35" t="s">
        <v>108</v>
      </c>
      <c r="F156" s="36">
        <v>31160</v>
      </c>
      <c r="G156" s="31">
        <v>4766</v>
      </c>
      <c r="H156" s="31">
        <f t="shared" si="22"/>
        <v>6232</v>
      </c>
      <c r="I156" s="132">
        <v>41052</v>
      </c>
      <c r="J156" s="129">
        <v>0</v>
      </c>
      <c r="K156" s="37">
        <f t="shared" si="23"/>
        <v>42158</v>
      </c>
      <c r="L156" s="37">
        <f t="shared" si="27"/>
        <v>12685.3422</v>
      </c>
      <c r="M156" s="37">
        <v>495</v>
      </c>
      <c r="N156" s="37">
        <v>0</v>
      </c>
      <c r="O156" s="37">
        <f t="shared" si="24"/>
        <v>611.291</v>
      </c>
      <c r="P156" s="33">
        <v>153</v>
      </c>
      <c r="Q156" s="37">
        <v>2401</v>
      </c>
      <c r="R156" s="37">
        <v>226</v>
      </c>
      <c r="S156" s="37">
        <f t="shared" si="25"/>
        <v>16571.633199999997</v>
      </c>
      <c r="T156" s="152">
        <f t="shared" si="26"/>
        <v>58729.6332</v>
      </c>
      <c r="U156" s="167"/>
    </row>
    <row r="157" spans="1:21" s="148" customFormat="1" ht="18" customHeight="1">
      <c r="A157" s="42">
        <v>67</v>
      </c>
      <c r="B157" s="34">
        <v>1950</v>
      </c>
      <c r="C157" s="35" t="s">
        <v>109</v>
      </c>
      <c r="D157" s="126" t="s">
        <v>282</v>
      </c>
      <c r="E157" s="35" t="s">
        <v>106</v>
      </c>
      <c r="F157" s="36">
        <v>32358</v>
      </c>
      <c r="G157" s="31">
        <v>4766</v>
      </c>
      <c r="H157" s="31">
        <f t="shared" si="22"/>
        <v>6471.6</v>
      </c>
      <c r="I157" s="38">
        <v>41236</v>
      </c>
      <c r="J157" s="32">
        <v>0</v>
      </c>
      <c r="K157" s="37">
        <f t="shared" si="23"/>
        <v>43595.6</v>
      </c>
      <c r="L157" s="37">
        <f t="shared" si="27"/>
        <v>13117.91604</v>
      </c>
      <c r="M157" s="37">
        <v>495</v>
      </c>
      <c r="N157" s="37">
        <v>0</v>
      </c>
      <c r="O157" s="37">
        <f t="shared" si="24"/>
        <v>632.1362</v>
      </c>
      <c r="P157" s="33">
        <v>153</v>
      </c>
      <c r="Q157" s="37">
        <v>0</v>
      </c>
      <c r="R157" s="37">
        <v>0</v>
      </c>
      <c r="S157" s="37">
        <f t="shared" si="25"/>
        <v>14398.05224</v>
      </c>
      <c r="T157" s="152">
        <f t="shared" si="26"/>
        <v>57993.652239999996</v>
      </c>
      <c r="U157" s="167"/>
    </row>
    <row r="158" spans="1:21" s="148" customFormat="1" ht="18" customHeight="1">
      <c r="A158" s="42">
        <v>68</v>
      </c>
      <c r="B158" s="34">
        <v>1951</v>
      </c>
      <c r="C158" s="35" t="s">
        <v>109</v>
      </c>
      <c r="D158" s="126" t="s">
        <v>283</v>
      </c>
      <c r="E158" s="35" t="s">
        <v>123</v>
      </c>
      <c r="F158" s="36">
        <v>35954</v>
      </c>
      <c r="G158" s="31">
        <v>4766</v>
      </c>
      <c r="H158" s="31">
        <f t="shared" si="22"/>
        <v>7190.8</v>
      </c>
      <c r="I158" s="138">
        <v>40779</v>
      </c>
      <c r="J158" s="144">
        <v>0</v>
      </c>
      <c r="K158" s="37">
        <f t="shared" si="23"/>
        <v>47910.8</v>
      </c>
      <c r="L158" s="37">
        <f t="shared" si="27"/>
        <v>14416.35972</v>
      </c>
      <c r="M158" s="37">
        <v>495</v>
      </c>
      <c r="N158" s="37">
        <v>0</v>
      </c>
      <c r="O158" s="37">
        <f t="shared" si="24"/>
        <v>694.7066000000001</v>
      </c>
      <c r="P158" s="33">
        <v>153</v>
      </c>
      <c r="Q158" s="37">
        <v>0</v>
      </c>
      <c r="R158" s="37">
        <v>0</v>
      </c>
      <c r="S158" s="37">
        <f t="shared" si="25"/>
        <v>15759.06632</v>
      </c>
      <c r="T158" s="152">
        <f t="shared" si="26"/>
        <v>63669.86632</v>
      </c>
      <c r="U158" s="167"/>
    </row>
    <row r="159" spans="1:21" s="148" customFormat="1" ht="18" customHeight="1">
      <c r="A159" s="42">
        <v>69</v>
      </c>
      <c r="B159" s="34">
        <v>1954</v>
      </c>
      <c r="C159" s="35" t="s">
        <v>109</v>
      </c>
      <c r="D159" s="126" t="s">
        <v>284</v>
      </c>
      <c r="E159" s="35" t="s">
        <v>107</v>
      </c>
      <c r="F159" s="36">
        <v>34755.6</v>
      </c>
      <c r="G159" s="31">
        <v>4766</v>
      </c>
      <c r="H159" s="31">
        <f t="shared" si="22"/>
        <v>6951.12</v>
      </c>
      <c r="I159" s="132">
        <v>41036</v>
      </c>
      <c r="J159" s="129">
        <v>0</v>
      </c>
      <c r="K159" s="37">
        <f t="shared" si="23"/>
        <v>46472.72</v>
      </c>
      <c r="L159" s="37">
        <f t="shared" si="27"/>
        <v>13983.641448</v>
      </c>
      <c r="M159" s="37">
        <v>495</v>
      </c>
      <c r="N159" s="37">
        <v>0</v>
      </c>
      <c r="O159" s="37">
        <f t="shared" si="24"/>
        <v>673.8544400000001</v>
      </c>
      <c r="P159" s="33">
        <v>153</v>
      </c>
      <c r="Q159" s="37">
        <v>0</v>
      </c>
      <c r="R159" s="37">
        <v>0</v>
      </c>
      <c r="S159" s="37">
        <f t="shared" si="25"/>
        <v>15305.495888000001</v>
      </c>
      <c r="T159" s="152">
        <f t="shared" si="26"/>
        <v>61778.215888000006</v>
      </c>
      <c r="U159" s="167"/>
    </row>
    <row r="160" spans="1:21" s="148" customFormat="1" ht="18" customHeight="1">
      <c r="A160" s="42">
        <v>70</v>
      </c>
      <c r="B160" s="34">
        <v>1955</v>
      </c>
      <c r="C160" s="35" t="s">
        <v>109</v>
      </c>
      <c r="D160" s="126" t="s">
        <v>285</v>
      </c>
      <c r="E160" s="35" t="s">
        <v>119</v>
      </c>
      <c r="F160" s="36">
        <v>42702</v>
      </c>
      <c r="G160" s="31">
        <v>4766</v>
      </c>
      <c r="H160" s="31">
        <f t="shared" si="22"/>
        <v>8540.4</v>
      </c>
      <c r="I160" s="38">
        <v>41267</v>
      </c>
      <c r="J160" s="32">
        <v>0</v>
      </c>
      <c r="K160" s="37">
        <f t="shared" si="23"/>
        <v>56008.4</v>
      </c>
      <c r="L160" s="37">
        <f t="shared" si="27"/>
        <v>16852.92756</v>
      </c>
      <c r="M160" s="37">
        <v>495</v>
      </c>
      <c r="N160" s="37">
        <v>0</v>
      </c>
      <c r="O160" s="37">
        <f t="shared" si="24"/>
        <v>812.1218</v>
      </c>
      <c r="P160" s="33">
        <v>153</v>
      </c>
      <c r="Q160" s="37">
        <v>3607</v>
      </c>
      <c r="R160" s="37">
        <v>375</v>
      </c>
      <c r="S160" s="37">
        <f t="shared" si="25"/>
        <v>22295.04936</v>
      </c>
      <c r="T160" s="152">
        <f t="shared" si="26"/>
        <v>78303.44936</v>
      </c>
      <c r="U160" s="167"/>
    </row>
    <row r="161" spans="1:21" s="148" customFormat="1" ht="18" customHeight="1">
      <c r="A161" s="42">
        <v>71</v>
      </c>
      <c r="B161" s="34">
        <v>1959</v>
      </c>
      <c r="C161" s="35" t="s">
        <v>109</v>
      </c>
      <c r="D161" s="126" t="s">
        <v>286</v>
      </c>
      <c r="E161" s="35" t="s">
        <v>116</v>
      </c>
      <c r="F161" s="36">
        <v>29962</v>
      </c>
      <c r="G161" s="31">
        <v>4766</v>
      </c>
      <c r="H161" s="31">
        <f t="shared" si="22"/>
        <v>5992.400000000001</v>
      </c>
      <c r="I161" s="170">
        <v>41331</v>
      </c>
      <c r="J161" s="129">
        <v>0</v>
      </c>
      <c r="K161" s="37">
        <f t="shared" si="23"/>
        <v>40720.4</v>
      </c>
      <c r="L161" s="37">
        <f t="shared" si="27"/>
        <v>12252.76836</v>
      </c>
      <c r="M161" s="37">
        <v>495</v>
      </c>
      <c r="N161" s="37">
        <v>0</v>
      </c>
      <c r="O161" s="37">
        <f t="shared" si="24"/>
        <v>590.4458000000001</v>
      </c>
      <c r="P161" s="33">
        <v>153</v>
      </c>
      <c r="Q161" s="37">
        <v>2401</v>
      </c>
      <c r="R161" s="37">
        <v>226</v>
      </c>
      <c r="S161" s="37">
        <f t="shared" si="25"/>
        <v>16118.21416</v>
      </c>
      <c r="T161" s="152">
        <f t="shared" si="26"/>
        <v>56838.61416</v>
      </c>
      <c r="U161" s="167"/>
    </row>
    <row r="162" spans="1:21" s="148" customFormat="1" ht="18" customHeight="1">
      <c r="A162" s="42">
        <v>72</v>
      </c>
      <c r="B162" s="34">
        <v>1963</v>
      </c>
      <c r="C162" s="35" t="s">
        <v>109</v>
      </c>
      <c r="D162" s="126" t="s">
        <v>287</v>
      </c>
      <c r="E162" s="35" t="s">
        <v>108</v>
      </c>
      <c r="F162" s="36">
        <v>31160</v>
      </c>
      <c r="G162" s="31">
        <v>4766</v>
      </c>
      <c r="H162" s="31">
        <f t="shared" si="22"/>
        <v>6232</v>
      </c>
      <c r="I162" s="132">
        <v>41051</v>
      </c>
      <c r="J162" s="129">
        <v>0</v>
      </c>
      <c r="K162" s="37">
        <f t="shared" si="23"/>
        <v>42158</v>
      </c>
      <c r="L162" s="37">
        <f t="shared" si="27"/>
        <v>12685.3422</v>
      </c>
      <c r="M162" s="37">
        <v>495</v>
      </c>
      <c r="N162" s="37">
        <v>0</v>
      </c>
      <c r="O162" s="37">
        <f t="shared" si="24"/>
        <v>611.291</v>
      </c>
      <c r="P162" s="33">
        <v>153</v>
      </c>
      <c r="Q162" s="37">
        <v>2401</v>
      </c>
      <c r="R162" s="37">
        <v>226</v>
      </c>
      <c r="S162" s="37">
        <f t="shared" si="25"/>
        <v>16571.633199999997</v>
      </c>
      <c r="T162" s="152">
        <f t="shared" si="26"/>
        <v>58729.6332</v>
      </c>
      <c r="U162" s="167"/>
    </row>
    <row r="163" spans="1:21" s="148" customFormat="1" ht="18" customHeight="1" thickBot="1">
      <c r="A163" s="42">
        <v>73</v>
      </c>
      <c r="B163" s="111">
        <v>1965</v>
      </c>
      <c r="C163" s="112" t="s">
        <v>109</v>
      </c>
      <c r="D163" s="127" t="s">
        <v>288</v>
      </c>
      <c r="E163" s="112" t="s">
        <v>118</v>
      </c>
      <c r="F163" s="113">
        <v>25468</v>
      </c>
      <c r="G163" s="114">
        <v>4766</v>
      </c>
      <c r="H163" s="114">
        <f t="shared" si="22"/>
        <v>5093.6</v>
      </c>
      <c r="I163" s="136">
        <v>41081</v>
      </c>
      <c r="J163" s="137">
        <v>0</v>
      </c>
      <c r="K163" s="117">
        <f t="shared" si="23"/>
        <v>35327.6</v>
      </c>
      <c r="L163" s="117">
        <f t="shared" si="27"/>
        <v>10630.07484</v>
      </c>
      <c r="M163" s="117">
        <v>495</v>
      </c>
      <c r="N163" s="117">
        <v>0</v>
      </c>
      <c r="O163" s="117">
        <f t="shared" si="24"/>
        <v>512.2502</v>
      </c>
      <c r="P163" s="118">
        <v>153</v>
      </c>
      <c r="Q163" s="117">
        <v>6517</v>
      </c>
      <c r="R163" s="117">
        <v>375</v>
      </c>
      <c r="S163" s="117">
        <f t="shared" si="25"/>
        <v>18682.32504</v>
      </c>
      <c r="T163" s="155">
        <f t="shared" si="26"/>
        <v>54009.92504</v>
      </c>
      <c r="U163" s="167"/>
    </row>
    <row r="164" spans="1:21" s="148" customFormat="1" ht="18" customHeight="1" thickBot="1">
      <c r="A164" s="103"/>
      <c r="B164" s="104"/>
      <c r="C164" s="104"/>
      <c r="D164" s="105" t="s">
        <v>59</v>
      </c>
      <c r="E164" s="106" t="s">
        <v>58</v>
      </c>
      <c r="F164" s="107">
        <f>SUM(F140:F163)</f>
        <v>824704.2</v>
      </c>
      <c r="G164" s="107">
        <f>SUM(G140:G163)</f>
        <v>114384</v>
      </c>
      <c r="H164" s="107">
        <f>SUM(H140:H163)</f>
        <v>164940.84</v>
      </c>
      <c r="I164" s="108" t="s">
        <v>58</v>
      </c>
      <c r="J164" s="107">
        <f aca="true" t="shared" si="28" ref="J164:T164">SUM(J140:J163)</f>
        <v>0</v>
      </c>
      <c r="K164" s="107">
        <f t="shared" si="28"/>
        <v>1104029.0400000003</v>
      </c>
      <c r="L164" s="107">
        <f t="shared" si="28"/>
        <v>332202.338136</v>
      </c>
      <c r="M164" s="107">
        <f t="shared" si="28"/>
        <v>10395</v>
      </c>
      <c r="N164" s="107">
        <f t="shared" si="28"/>
        <v>0</v>
      </c>
      <c r="O164" s="109">
        <f t="shared" si="28"/>
        <v>16008.421079999998</v>
      </c>
      <c r="P164" s="109">
        <f t="shared" si="28"/>
        <v>3672</v>
      </c>
      <c r="Q164" s="109">
        <f t="shared" si="28"/>
        <v>53455</v>
      </c>
      <c r="R164" s="109">
        <f t="shared" si="28"/>
        <v>3909</v>
      </c>
      <c r="S164" s="109">
        <f t="shared" si="28"/>
        <v>419641.759216</v>
      </c>
      <c r="T164" s="147">
        <f t="shared" si="28"/>
        <v>1523670.7992160004</v>
      </c>
      <c r="U164" s="167"/>
    </row>
    <row r="165" spans="1:20" s="148" customFormat="1" ht="11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s="148" customFormat="1" ht="11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s="148" customFormat="1" ht="11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s="148" customFormat="1" ht="11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s="148" customFormat="1" ht="11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s="148" customFormat="1" ht="11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s="148" customFormat="1" ht="11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s="148" customFormat="1" ht="16.5" customHeight="1">
      <c r="A172" s="17" t="s">
        <v>1</v>
      </c>
      <c r="B172" s="4"/>
      <c r="C172" s="4"/>
      <c r="D172" s="4"/>
      <c r="E172" s="4"/>
      <c r="F172" s="5" t="s">
        <v>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6"/>
      <c r="T172" s="6"/>
    </row>
    <row r="173" spans="1:20" s="148" customFormat="1" ht="12.75">
      <c r="A173" s="17" t="s">
        <v>2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s="148" customFormat="1" ht="12.75">
      <c r="A174" s="17" t="s">
        <v>3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s="148" customFormat="1" ht="12.75">
      <c r="A175" s="17" t="s">
        <v>4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7"/>
      <c r="M175" s="7"/>
      <c r="N175" s="7"/>
      <c r="O175" s="7"/>
      <c r="P175" s="7"/>
      <c r="Q175" s="7"/>
      <c r="R175" s="7"/>
      <c r="S175" s="7"/>
      <c r="T175" s="4"/>
    </row>
    <row r="176" spans="1:20" s="148" customFormat="1" ht="13.5" customHeight="1" thickBot="1">
      <c r="A176" s="4"/>
      <c r="B176" s="4"/>
      <c r="C176" s="4"/>
      <c r="D176" s="4"/>
      <c r="E176" s="4"/>
      <c r="F176" s="8"/>
      <c r="G176" s="8"/>
      <c r="H176" s="8"/>
      <c r="I176" s="8"/>
      <c r="J176" s="8"/>
      <c r="K176" s="4"/>
      <c r="L176" s="4"/>
      <c r="M176" s="4"/>
      <c r="N176" s="4"/>
      <c r="O176" s="4"/>
      <c r="P176" s="4"/>
      <c r="Q176" s="8"/>
      <c r="R176" s="8"/>
      <c r="S176" s="4"/>
      <c r="T176" s="4"/>
    </row>
    <row r="177" spans="1:20" s="148" customFormat="1" ht="12.75" thickBot="1" thickTop="1">
      <c r="A177" s="4"/>
      <c r="B177" s="9" t="s">
        <v>5</v>
      </c>
      <c r="C177" s="10"/>
      <c r="D177" s="10"/>
      <c r="E177" s="10"/>
      <c r="F177" s="10"/>
      <c r="G177" s="10"/>
      <c r="H177" s="10"/>
      <c r="I177" s="10"/>
      <c r="J177" s="11"/>
      <c r="K177" s="4"/>
      <c r="L177" s="4"/>
      <c r="M177" s="4"/>
      <c r="N177" s="4"/>
      <c r="O177" s="4"/>
      <c r="P177" s="4"/>
      <c r="Q177" s="9" t="s">
        <v>5</v>
      </c>
      <c r="R177" s="11"/>
      <c r="S177" s="4"/>
      <c r="T177" s="4"/>
    </row>
    <row r="178" spans="1:20" s="148" customFormat="1" ht="12" thickTop="1">
      <c r="A178" s="4"/>
      <c r="B178" s="12"/>
      <c r="C178" s="6"/>
      <c r="D178" s="6"/>
      <c r="E178" s="6"/>
      <c r="F178" s="6"/>
      <c r="G178" s="6"/>
      <c r="H178" s="6"/>
      <c r="I178" s="6"/>
      <c r="J178" s="13"/>
      <c r="K178" s="4"/>
      <c r="L178" s="4"/>
      <c r="M178" s="4"/>
      <c r="N178" s="4"/>
      <c r="O178" s="4"/>
      <c r="P178" s="4"/>
      <c r="Q178" s="12"/>
      <c r="R178" s="13"/>
      <c r="S178" s="4"/>
      <c r="T178" s="4"/>
    </row>
    <row r="179" spans="1:20" s="148" customFormat="1" ht="12" thickBot="1">
      <c r="A179" s="4"/>
      <c r="B179" s="40" t="s">
        <v>6</v>
      </c>
      <c r="C179" s="14" t="s">
        <v>7</v>
      </c>
      <c r="D179" s="14" t="s">
        <v>8</v>
      </c>
      <c r="E179" s="14" t="s">
        <v>9</v>
      </c>
      <c r="F179" s="14" t="s">
        <v>10</v>
      </c>
      <c r="G179" s="14" t="s">
        <v>11</v>
      </c>
      <c r="H179" s="14" t="s">
        <v>12</v>
      </c>
      <c r="I179" s="14" t="s">
        <v>13</v>
      </c>
      <c r="J179" s="41" t="s">
        <v>14</v>
      </c>
      <c r="K179" s="14" t="s">
        <v>15</v>
      </c>
      <c r="L179" s="14" t="s">
        <v>16</v>
      </c>
      <c r="M179" s="15" t="s">
        <v>17</v>
      </c>
      <c r="N179" s="15" t="s">
        <v>18</v>
      </c>
      <c r="O179" s="15" t="s">
        <v>19</v>
      </c>
      <c r="P179" s="15" t="s">
        <v>20</v>
      </c>
      <c r="Q179" s="40" t="s">
        <v>21</v>
      </c>
      <c r="R179" s="41" t="s">
        <v>22</v>
      </c>
      <c r="S179" s="40" t="s">
        <v>23</v>
      </c>
      <c r="T179" s="16" t="s">
        <v>24</v>
      </c>
    </row>
    <row r="180" spans="1:21" s="148" customFormat="1" ht="11.25">
      <c r="A180" s="45"/>
      <c r="B180" s="61" t="s">
        <v>0</v>
      </c>
      <c r="C180" s="62"/>
      <c r="D180" s="63" t="s">
        <v>0</v>
      </c>
      <c r="E180" s="63" t="s">
        <v>0</v>
      </c>
      <c r="F180" s="63" t="s">
        <v>0</v>
      </c>
      <c r="G180" s="63"/>
      <c r="H180" s="63" t="s">
        <v>0</v>
      </c>
      <c r="I180" s="64" t="s">
        <v>25</v>
      </c>
      <c r="J180" s="65"/>
      <c r="K180" s="46" t="s">
        <v>0</v>
      </c>
      <c r="L180" s="47"/>
      <c r="M180" s="46"/>
      <c r="N180" s="46"/>
      <c r="O180" s="46" t="s">
        <v>26</v>
      </c>
      <c r="P180" s="46"/>
      <c r="Q180" s="66"/>
      <c r="R180" s="67"/>
      <c r="S180" s="48"/>
      <c r="T180" s="46"/>
      <c r="U180" s="167"/>
    </row>
    <row r="181" spans="1:21" s="148" customFormat="1" ht="11.25">
      <c r="A181" s="50"/>
      <c r="B181" s="68" t="s">
        <v>27</v>
      </c>
      <c r="C181" s="69" t="s">
        <v>27</v>
      </c>
      <c r="D181" s="69" t="s">
        <v>28</v>
      </c>
      <c r="E181" s="69" t="s">
        <v>29</v>
      </c>
      <c r="F181" s="69" t="s">
        <v>0</v>
      </c>
      <c r="G181" s="69"/>
      <c r="H181" s="69" t="s">
        <v>0</v>
      </c>
      <c r="I181" s="70"/>
      <c r="J181" s="71"/>
      <c r="K181" s="51" t="s">
        <v>30</v>
      </c>
      <c r="L181" s="52" t="s">
        <v>31</v>
      </c>
      <c r="M181" s="52" t="s">
        <v>32</v>
      </c>
      <c r="N181" s="52" t="s">
        <v>33</v>
      </c>
      <c r="O181" s="52" t="s">
        <v>34</v>
      </c>
      <c r="P181" s="53" t="s">
        <v>35</v>
      </c>
      <c r="Q181" s="72" t="s">
        <v>36</v>
      </c>
      <c r="R181" s="73" t="s">
        <v>37</v>
      </c>
      <c r="S181" s="54" t="s">
        <v>38</v>
      </c>
      <c r="T181" s="51" t="s">
        <v>39</v>
      </c>
      <c r="U181" s="167"/>
    </row>
    <row r="182" spans="1:21" s="148" customFormat="1" ht="12" thickBot="1">
      <c r="A182" s="56" t="s">
        <v>40</v>
      </c>
      <c r="B182" s="74" t="s">
        <v>41</v>
      </c>
      <c r="C182" s="58" t="s">
        <v>42</v>
      </c>
      <c r="D182" s="58" t="s">
        <v>43</v>
      </c>
      <c r="E182" s="58" t="s">
        <v>44</v>
      </c>
      <c r="F182" s="58" t="s">
        <v>45</v>
      </c>
      <c r="G182" s="58" t="s">
        <v>46</v>
      </c>
      <c r="H182" s="58" t="s">
        <v>47</v>
      </c>
      <c r="I182" s="75" t="s">
        <v>48</v>
      </c>
      <c r="J182" s="76" t="s">
        <v>49</v>
      </c>
      <c r="K182" s="57" t="s">
        <v>50</v>
      </c>
      <c r="L182" s="58" t="s">
        <v>51</v>
      </c>
      <c r="M182" s="58" t="s">
        <v>60</v>
      </c>
      <c r="N182" s="58" t="s">
        <v>52</v>
      </c>
      <c r="O182" s="58" t="s">
        <v>53</v>
      </c>
      <c r="P182" s="59" t="s">
        <v>54</v>
      </c>
      <c r="Q182" s="77" t="s">
        <v>55</v>
      </c>
      <c r="R182" s="78" t="s">
        <v>55</v>
      </c>
      <c r="S182" s="57" t="s">
        <v>56</v>
      </c>
      <c r="T182" s="150" t="s">
        <v>57</v>
      </c>
      <c r="U182" s="167"/>
    </row>
    <row r="183" spans="1:21" s="148" customFormat="1" ht="18" customHeight="1">
      <c r="A183" s="42">
        <v>74</v>
      </c>
      <c r="B183" s="29">
        <v>1966</v>
      </c>
      <c r="C183" s="30" t="s">
        <v>109</v>
      </c>
      <c r="D183" s="125" t="s">
        <v>289</v>
      </c>
      <c r="E183" s="30" t="s">
        <v>118</v>
      </c>
      <c r="F183" s="32">
        <v>25467.6</v>
      </c>
      <c r="G183" s="32">
        <v>4766</v>
      </c>
      <c r="H183" s="31">
        <f aca="true" t="shared" si="29" ref="H183:H207">F183*20%</f>
        <v>5093.52</v>
      </c>
      <c r="I183" s="139">
        <v>41081</v>
      </c>
      <c r="J183" s="134">
        <v>0</v>
      </c>
      <c r="K183" s="44">
        <f aca="true" t="shared" si="30" ref="K183:K207">(+F183+G183+H183+J183)</f>
        <v>35327.119999999995</v>
      </c>
      <c r="L183" s="44">
        <f>+K183*0.3009</f>
        <v>10629.930407999998</v>
      </c>
      <c r="M183" s="44">
        <v>495</v>
      </c>
      <c r="N183" s="44">
        <v>0</v>
      </c>
      <c r="O183" s="44">
        <f aca="true" t="shared" si="31" ref="O183:O207">+K183*0.0145</f>
        <v>512.24324</v>
      </c>
      <c r="P183" s="44">
        <v>153</v>
      </c>
      <c r="Q183" s="44">
        <v>3607</v>
      </c>
      <c r="R183" s="44">
        <v>375</v>
      </c>
      <c r="S183" s="44">
        <f aca="true" t="shared" si="32" ref="S183:S207">+L183+M183+N183+O183+P183+Q183+R183</f>
        <v>15772.173647999998</v>
      </c>
      <c r="T183" s="151">
        <f aca="true" t="shared" si="33" ref="T183:T207">+K183+S183</f>
        <v>51099.29364799999</v>
      </c>
      <c r="U183" s="167"/>
    </row>
    <row r="184" spans="1:21" s="148" customFormat="1" ht="18" customHeight="1">
      <c r="A184" s="42">
        <v>75</v>
      </c>
      <c r="B184" s="29">
        <v>1967</v>
      </c>
      <c r="C184" s="30" t="s">
        <v>109</v>
      </c>
      <c r="D184" s="126" t="s">
        <v>290</v>
      </c>
      <c r="E184" s="35" t="s">
        <v>108</v>
      </c>
      <c r="F184" s="36">
        <v>31160</v>
      </c>
      <c r="G184" s="32">
        <v>4766</v>
      </c>
      <c r="H184" s="31">
        <f t="shared" si="29"/>
        <v>6232</v>
      </c>
      <c r="I184" s="140">
        <v>41051</v>
      </c>
      <c r="J184" s="134">
        <v>0</v>
      </c>
      <c r="K184" s="33">
        <f t="shared" si="30"/>
        <v>42158</v>
      </c>
      <c r="L184" s="33">
        <f aca="true" t="shared" si="34" ref="L184:L207">+K184*0.3009</f>
        <v>12685.3422</v>
      </c>
      <c r="M184" s="33">
        <v>495</v>
      </c>
      <c r="N184" s="33">
        <v>0</v>
      </c>
      <c r="O184" s="33">
        <f t="shared" si="31"/>
        <v>611.291</v>
      </c>
      <c r="P184" s="33">
        <v>153</v>
      </c>
      <c r="Q184" s="33">
        <v>0</v>
      </c>
      <c r="R184" s="33">
        <v>0</v>
      </c>
      <c r="S184" s="33">
        <f t="shared" si="32"/>
        <v>13944.633199999998</v>
      </c>
      <c r="T184" s="157">
        <f t="shared" si="33"/>
        <v>56102.6332</v>
      </c>
      <c r="U184" s="167"/>
    </row>
    <row r="185" spans="1:21" s="148" customFormat="1" ht="18" customHeight="1">
      <c r="A185" s="42">
        <v>76</v>
      </c>
      <c r="B185" s="29">
        <v>1970</v>
      </c>
      <c r="C185" s="30" t="s">
        <v>109</v>
      </c>
      <c r="D185" s="126" t="s">
        <v>291</v>
      </c>
      <c r="E185" s="35" t="s">
        <v>117</v>
      </c>
      <c r="F185" s="36">
        <v>37213</v>
      </c>
      <c r="G185" s="32">
        <v>4766</v>
      </c>
      <c r="H185" s="31">
        <f t="shared" si="29"/>
        <v>7442.6</v>
      </c>
      <c r="I185" s="140">
        <v>41144</v>
      </c>
      <c r="J185" s="129">
        <v>0</v>
      </c>
      <c r="K185" s="33">
        <f t="shared" si="30"/>
        <v>49421.6</v>
      </c>
      <c r="L185" s="33">
        <f t="shared" si="34"/>
        <v>14870.959439999999</v>
      </c>
      <c r="M185" s="33">
        <v>495</v>
      </c>
      <c r="N185" s="33">
        <v>0</v>
      </c>
      <c r="O185" s="33">
        <f t="shared" si="31"/>
        <v>716.6132</v>
      </c>
      <c r="P185" s="33">
        <v>153</v>
      </c>
      <c r="Q185" s="33">
        <v>6517</v>
      </c>
      <c r="R185" s="33">
        <v>375</v>
      </c>
      <c r="S185" s="33">
        <f t="shared" si="32"/>
        <v>23127.57264</v>
      </c>
      <c r="T185" s="157">
        <f t="shared" si="33"/>
        <v>72549.17264</v>
      </c>
      <c r="U185" s="167"/>
    </row>
    <row r="186" spans="1:21" s="148" customFormat="1" ht="18" customHeight="1">
      <c r="A186" s="42">
        <v>77</v>
      </c>
      <c r="B186" s="29">
        <v>1972</v>
      </c>
      <c r="C186" s="30" t="s">
        <v>109</v>
      </c>
      <c r="D186" s="126" t="s">
        <v>292</v>
      </c>
      <c r="E186" s="35" t="s">
        <v>117</v>
      </c>
      <c r="F186" s="36">
        <v>37213</v>
      </c>
      <c r="G186" s="32">
        <v>4766</v>
      </c>
      <c r="H186" s="31">
        <f t="shared" si="29"/>
        <v>7442.6</v>
      </c>
      <c r="I186" s="171">
        <v>41636</v>
      </c>
      <c r="J186" s="129">
        <v>0</v>
      </c>
      <c r="K186" s="37">
        <f t="shared" si="30"/>
        <v>49421.6</v>
      </c>
      <c r="L186" s="37">
        <f t="shared" si="34"/>
        <v>14870.959439999999</v>
      </c>
      <c r="M186" s="37">
        <v>495</v>
      </c>
      <c r="N186" s="37">
        <v>0</v>
      </c>
      <c r="O186" s="37">
        <f t="shared" si="31"/>
        <v>716.6132</v>
      </c>
      <c r="P186" s="33">
        <v>153</v>
      </c>
      <c r="Q186" s="37">
        <v>6517</v>
      </c>
      <c r="R186" s="37">
        <v>375</v>
      </c>
      <c r="S186" s="37">
        <f t="shared" si="32"/>
        <v>23127.57264</v>
      </c>
      <c r="T186" s="152">
        <f t="shared" si="33"/>
        <v>72549.17264</v>
      </c>
      <c r="U186" s="167"/>
    </row>
    <row r="187" spans="1:21" s="148" customFormat="1" ht="18" customHeight="1">
      <c r="A187" s="42">
        <v>78</v>
      </c>
      <c r="B187" s="29">
        <v>1973</v>
      </c>
      <c r="C187" s="30" t="s">
        <v>109</v>
      </c>
      <c r="D187" s="126" t="s">
        <v>293</v>
      </c>
      <c r="E187" s="35" t="s">
        <v>106</v>
      </c>
      <c r="F187" s="36">
        <v>32358</v>
      </c>
      <c r="G187" s="32">
        <v>4766</v>
      </c>
      <c r="H187" s="31">
        <f t="shared" si="29"/>
        <v>6471.6</v>
      </c>
      <c r="I187" s="86">
        <v>41236</v>
      </c>
      <c r="J187" s="32">
        <v>0</v>
      </c>
      <c r="K187" s="37">
        <f t="shared" si="30"/>
        <v>43595.6</v>
      </c>
      <c r="L187" s="37">
        <f t="shared" si="34"/>
        <v>13117.91604</v>
      </c>
      <c r="M187" s="37">
        <v>495</v>
      </c>
      <c r="N187" s="37">
        <v>0</v>
      </c>
      <c r="O187" s="37">
        <f t="shared" si="31"/>
        <v>632.1362</v>
      </c>
      <c r="P187" s="33">
        <v>153</v>
      </c>
      <c r="Q187" s="37">
        <v>0</v>
      </c>
      <c r="R187" s="37">
        <v>0</v>
      </c>
      <c r="S187" s="37">
        <f t="shared" si="32"/>
        <v>14398.05224</v>
      </c>
      <c r="T187" s="152">
        <f t="shared" si="33"/>
        <v>57993.652239999996</v>
      </c>
      <c r="U187" s="167"/>
    </row>
    <row r="188" spans="1:21" s="148" customFormat="1" ht="18" customHeight="1">
      <c r="A188" s="42">
        <v>79</v>
      </c>
      <c r="B188" s="29">
        <v>1974</v>
      </c>
      <c r="C188" s="30" t="s">
        <v>109</v>
      </c>
      <c r="D188" s="126" t="s">
        <v>294</v>
      </c>
      <c r="E188" s="35" t="s">
        <v>116</v>
      </c>
      <c r="F188" s="36">
        <v>29962</v>
      </c>
      <c r="G188" s="32">
        <v>4766</v>
      </c>
      <c r="H188" s="31">
        <f t="shared" si="29"/>
        <v>5992.400000000001</v>
      </c>
      <c r="I188" s="140">
        <v>41022</v>
      </c>
      <c r="J188" s="129">
        <v>0</v>
      </c>
      <c r="K188" s="37">
        <f t="shared" si="30"/>
        <v>40720.4</v>
      </c>
      <c r="L188" s="37">
        <f t="shared" si="34"/>
        <v>12252.76836</v>
      </c>
      <c r="M188" s="37">
        <v>0</v>
      </c>
      <c r="N188" s="37">
        <v>0</v>
      </c>
      <c r="O188" s="37">
        <f t="shared" si="31"/>
        <v>590.4458000000001</v>
      </c>
      <c r="P188" s="33">
        <v>153</v>
      </c>
      <c r="Q188" s="37">
        <v>2401</v>
      </c>
      <c r="R188" s="37">
        <v>224</v>
      </c>
      <c r="S188" s="37">
        <f t="shared" si="32"/>
        <v>15621.21416</v>
      </c>
      <c r="T188" s="152">
        <f t="shared" si="33"/>
        <v>56341.61416</v>
      </c>
      <c r="U188" s="167"/>
    </row>
    <row r="189" spans="1:21" s="148" customFormat="1" ht="18" customHeight="1">
      <c r="A189" s="42">
        <v>80</v>
      </c>
      <c r="B189" s="29">
        <v>1980</v>
      </c>
      <c r="C189" s="30" t="s">
        <v>109</v>
      </c>
      <c r="D189" s="126" t="s">
        <v>295</v>
      </c>
      <c r="E189" s="35" t="s">
        <v>122</v>
      </c>
      <c r="F189" s="36">
        <v>45744</v>
      </c>
      <c r="G189" s="32">
        <v>4766</v>
      </c>
      <c r="H189" s="31">
        <f t="shared" si="29"/>
        <v>9148.800000000001</v>
      </c>
      <c r="I189" s="140">
        <v>41097</v>
      </c>
      <c r="J189" s="129">
        <v>0</v>
      </c>
      <c r="K189" s="37">
        <f t="shared" si="30"/>
        <v>59658.8</v>
      </c>
      <c r="L189" s="37">
        <f t="shared" si="34"/>
        <v>17951.33292</v>
      </c>
      <c r="M189" s="37">
        <v>495</v>
      </c>
      <c r="N189" s="37">
        <v>0</v>
      </c>
      <c r="O189" s="37">
        <f t="shared" si="31"/>
        <v>865.0526000000001</v>
      </c>
      <c r="P189" s="33">
        <v>153</v>
      </c>
      <c r="Q189" s="37">
        <v>6517</v>
      </c>
      <c r="R189" s="37">
        <v>375</v>
      </c>
      <c r="S189" s="37">
        <f t="shared" si="32"/>
        <v>26356.38552</v>
      </c>
      <c r="T189" s="152">
        <f t="shared" si="33"/>
        <v>86015.18552</v>
      </c>
      <c r="U189" s="167"/>
    </row>
    <row r="190" spans="1:21" s="148" customFormat="1" ht="18" customHeight="1">
      <c r="A190" s="42">
        <v>81</v>
      </c>
      <c r="B190" s="29">
        <v>1981</v>
      </c>
      <c r="C190" s="30" t="s">
        <v>109</v>
      </c>
      <c r="D190" s="126" t="s">
        <v>296</v>
      </c>
      <c r="E190" s="35" t="s">
        <v>118</v>
      </c>
      <c r="F190" s="36">
        <v>25468</v>
      </c>
      <c r="G190" s="32">
        <v>4766</v>
      </c>
      <c r="H190" s="31">
        <f t="shared" si="29"/>
        <v>5093.6</v>
      </c>
      <c r="I190" s="140">
        <v>41081</v>
      </c>
      <c r="J190" s="129">
        <v>0</v>
      </c>
      <c r="K190" s="37">
        <f t="shared" si="30"/>
        <v>35327.6</v>
      </c>
      <c r="L190" s="37">
        <f t="shared" si="34"/>
        <v>10630.07484</v>
      </c>
      <c r="M190" s="37">
        <v>495</v>
      </c>
      <c r="N190" s="37">
        <v>0</v>
      </c>
      <c r="O190" s="37">
        <f t="shared" si="31"/>
        <v>512.2502</v>
      </c>
      <c r="P190" s="33">
        <v>153</v>
      </c>
      <c r="Q190" s="37">
        <v>3781</v>
      </c>
      <c r="R190" s="37">
        <v>224</v>
      </c>
      <c r="S190" s="37">
        <f t="shared" si="32"/>
        <v>15795.32504</v>
      </c>
      <c r="T190" s="152">
        <f t="shared" si="33"/>
        <v>51122.92504</v>
      </c>
      <c r="U190" s="167"/>
    </row>
    <row r="191" spans="1:21" s="148" customFormat="1" ht="18" customHeight="1">
      <c r="A191" s="42">
        <v>82</v>
      </c>
      <c r="B191" s="29">
        <v>1984</v>
      </c>
      <c r="C191" s="30" t="s">
        <v>109</v>
      </c>
      <c r="D191" s="126" t="s">
        <v>297</v>
      </c>
      <c r="E191" s="35" t="s">
        <v>105</v>
      </c>
      <c r="F191" s="36">
        <v>44197</v>
      </c>
      <c r="G191" s="32">
        <v>4766</v>
      </c>
      <c r="H191" s="31">
        <f t="shared" si="29"/>
        <v>8839.4</v>
      </c>
      <c r="I191" s="86">
        <v>41332</v>
      </c>
      <c r="J191" s="32">
        <v>0</v>
      </c>
      <c r="K191" s="37">
        <f t="shared" si="30"/>
        <v>57802.4</v>
      </c>
      <c r="L191" s="37">
        <f t="shared" si="34"/>
        <v>17392.74216</v>
      </c>
      <c r="M191" s="37">
        <v>495</v>
      </c>
      <c r="N191" s="37">
        <v>0</v>
      </c>
      <c r="O191" s="37">
        <f t="shared" si="31"/>
        <v>838.1348</v>
      </c>
      <c r="P191" s="33">
        <v>153</v>
      </c>
      <c r="Q191" s="37">
        <v>6517</v>
      </c>
      <c r="R191" s="37">
        <v>375</v>
      </c>
      <c r="S191" s="37">
        <f t="shared" si="32"/>
        <v>25770.87696</v>
      </c>
      <c r="T191" s="152">
        <f t="shared" si="33"/>
        <v>83573.27696</v>
      </c>
      <c r="U191" s="167"/>
    </row>
    <row r="192" spans="1:21" s="148" customFormat="1" ht="18" customHeight="1">
      <c r="A192" s="42">
        <v>83</v>
      </c>
      <c r="B192" s="29">
        <v>1987</v>
      </c>
      <c r="C192" s="30" t="s">
        <v>109</v>
      </c>
      <c r="D192" s="126" t="s">
        <v>298</v>
      </c>
      <c r="E192" s="35" t="s">
        <v>108</v>
      </c>
      <c r="F192" s="36">
        <v>31160.4</v>
      </c>
      <c r="G192" s="32">
        <v>4766</v>
      </c>
      <c r="H192" s="31">
        <f t="shared" si="29"/>
        <v>6232.080000000001</v>
      </c>
      <c r="I192" s="171">
        <v>41191</v>
      </c>
      <c r="J192" s="129">
        <v>0</v>
      </c>
      <c r="K192" s="37">
        <f t="shared" si="30"/>
        <v>42158.48</v>
      </c>
      <c r="L192" s="37">
        <f t="shared" si="34"/>
        <v>12685.486632</v>
      </c>
      <c r="M192" s="37">
        <v>495</v>
      </c>
      <c r="N192" s="37">
        <v>0</v>
      </c>
      <c r="O192" s="37">
        <f t="shared" si="31"/>
        <v>611.2979600000001</v>
      </c>
      <c r="P192" s="33">
        <v>153</v>
      </c>
      <c r="Q192" s="37">
        <v>4809</v>
      </c>
      <c r="R192" s="37">
        <v>278</v>
      </c>
      <c r="S192" s="37">
        <f t="shared" si="32"/>
        <v>19031.784592</v>
      </c>
      <c r="T192" s="152">
        <f t="shared" si="33"/>
        <v>61190.26459200001</v>
      </c>
      <c r="U192" s="167"/>
    </row>
    <row r="193" spans="1:21" s="148" customFormat="1" ht="18" customHeight="1">
      <c r="A193" s="42">
        <v>84</v>
      </c>
      <c r="B193" s="29">
        <v>1988</v>
      </c>
      <c r="C193" s="30" t="s">
        <v>109</v>
      </c>
      <c r="D193" s="126" t="s">
        <v>299</v>
      </c>
      <c r="E193" s="35" t="s">
        <v>118</v>
      </c>
      <c r="F193" s="36">
        <v>25467.6</v>
      </c>
      <c r="G193" s="32">
        <v>4766</v>
      </c>
      <c r="H193" s="31">
        <f t="shared" si="29"/>
        <v>5093.52</v>
      </c>
      <c r="I193" s="140">
        <v>41081</v>
      </c>
      <c r="J193" s="129">
        <v>0</v>
      </c>
      <c r="K193" s="37">
        <f t="shared" si="30"/>
        <v>35327.119999999995</v>
      </c>
      <c r="L193" s="37">
        <f t="shared" si="34"/>
        <v>10629.930407999998</v>
      </c>
      <c r="M193" s="37">
        <v>495</v>
      </c>
      <c r="N193" s="37">
        <v>0</v>
      </c>
      <c r="O193" s="37">
        <f t="shared" si="31"/>
        <v>512.24324</v>
      </c>
      <c r="P193" s="33">
        <v>153</v>
      </c>
      <c r="Q193" s="37">
        <v>1682</v>
      </c>
      <c r="R193" s="37">
        <v>226</v>
      </c>
      <c r="S193" s="37">
        <f t="shared" si="32"/>
        <v>13698.173647999998</v>
      </c>
      <c r="T193" s="152">
        <f t="shared" si="33"/>
        <v>49025.29364799999</v>
      </c>
      <c r="U193" s="167"/>
    </row>
    <row r="194" spans="1:21" s="148" customFormat="1" ht="18" customHeight="1">
      <c r="A194" s="42">
        <v>85</v>
      </c>
      <c r="B194" s="29">
        <v>1993</v>
      </c>
      <c r="C194" s="30" t="s">
        <v>109</v>
      </c>
      <c r="D194" s="126" t="s">
        <v>300</v>
      </c>
      <c r="E194" s="35" t="s">
        <v>104</v>
      </c>
      <c r="F194" s="36">
        <v>33556.8</v>
      </c>
      <c r="G194" s="32">
        <v>4766</v>
      </c>
      <c r="H194" s="31">
        <f t="shared" si="29"/>
        <v>6711.360000000001</v>
      </c>
      <c r="I194" s="140">
        <v>41090</v>
      </c>
      <c r="J194" s="129">
        <v>0</v>
      </c>
      <c r="K194" s="37">
        <f t="shared" si="30"/>
        <v>45034.16</v>
      </c>
      <c r="L194" s="37">
        <f t="shared" si="34"/>
        <v>13550.778744000001</v>
      </c>
      <c r="M194" s="37">
        <v>495</v>
      </c>
      <c r="N194" s="37">
        <v>0</v>
      </c>
      <c r="O194" s="37">
        <f t="shared" si="31"/>
        <v>652.9953200000001</v>
      </c>
      <c r="P194" s="33">
        <v>153</v>
      </c>
      <c r="Q194" s="37">
        <v>3607</v>
      </c>
      <c r="R194" s="37">
        <v>375</v>
      </c>
      <c r="S194" s="37">
        <f t="shared" si="32"/>
        <v>18833.774064</v>
      </c>
      <c r="T194" s="152">
        <f t="shared" si="33"/>
        <v>63867.934064</v>
      </c>
      <c r="U194" s="167"/>
    </row>
    <row r="195" spans="1:21" s="148" customFormat="1" ht="18" customHeight="1">
      <c r="A195" s="42">
        <v>86</v>
      </c>
      <c r="B195" s="29">
        <v>1994</v>
      </c>
      <c r="C195" s="30" t="s">
        <v>109</v>
      </c>
      <c r="D195" s="126" t="s">
        <v>301</v>
      </c>
      <c r="E195" s="35" t="s">
        <v>118</v>
      </c>
      <c r="F195" s="36">
        <v>25467.6</v>
      </c>
      <c r="G195" s="32">
        <v>4766</v>
      </c>
      <c r="H195" s="31">
        <f t="shared" si="29"/>
        <v>5093.52</v>
      </c>
      <c r="I195" s="140">
        <v>41081</v>
      </c>
      <c r="J195" s="129">
        <v>0</v>
      </c>
      <c r="K195" s="37">
        <f t="shared" si="30"/>
        <v>35327.119999999995</v>
      </c>
      <c r="L195" s="37">
        <f t="shared" si="34"/>
        <v>10629.930407999998</v>
      </c>
      <c r="M195" s="37">
        <v>495</v>
      </c>
      <c r="N195" s="37">
        <v>0</v>
      </c>
      <c r="O195" s="37">
        <f t="shared" si="31"/>
        <v>512.24324</v>
      </c>
      <c r="P195" s="33">
        <v>153</v>
      </c>
      <c r="Q195" s="37">
        <v>3781</v>
      </c>
      <c r="R195" s="37">
        <v>224</v>
      </c>
      <c r="S195" s="37">
        <f t="shared" si="32"/>
        <v>15795.173647999998</v>
      </c>
      <c r="T195" s="152">
        <f t="shared" si="33"/>
        <v>51122.29364799999</v>
      </c>
      <c r="U195" s="167"/>
    </row>
    <row r="196" spans="1:21" s="148" customFormat="1" ht="18" customHeight="1">
      <c r="A196" s="42">
        <v>87</v>
      </c>
      <c r="B196" s="29">
        <v>1995</v>
      </c>
      <c r="C196" s="30" t="s">
        <v>109</v>
      </c>
      <c r="D196" s="126" t="s">
        <v>302</v>
      </c>
      <c r="E196" s="35" t="s">
        <v>107</v>
      </c>
      <c r="F196" s="36">
        <v>34756</v>
      </c>
      <c r="G196" s="32">
        <v>4766</v>
      </c>
      <c r="H196" s="31">
        <f t="shared" si="29"/>
        <v>6951.200000000001</v>
      </c>
      <c r="I196" s="140">
        <v>41146</v>
      </c>
      <c r="J196" s="129">
        <v>0</v>
      </c>
      <c r="K196" s="37">
        <f t="shared" si="30"/>
        <v>46473.2</v>
      </c>
      <c r="L196" s="37">
        <f t="shared" si="34"/>
        <v>13983.78588</v>
      </c>
      <c r="M196" s="37">
        <v>495</v>
      </c>
      <c r="N196" s="37">
        <v>0</v>
      </c>
      <c r="O196" s="37">
        <f t="shared" si="31"/>
        <v>673.8614</v>
      </c>
      <c r="P196" s="33">
        <v>153</v>
      </c>
      <c r="Q196" s="37">
        <v>6517</v>
      </c>
      <c r="R196" s="37">
        <v>375</v>
      </c>
      <c r="S196" s="37">
        <f t="shared" si="32"/>
        <v>22197.647279999997</v>
      </c>
      <c r="T196" s="152">
        <f t="shared" si="33"/>
        <v>68670.84727999999</v>
      </c>
      <c r="U196" s="167"/>
    </row>
    <row r="197" spans="1:21" s="148" customFormat="1" ht="18" customHeight="1">
      <c r="A197" s="42">
        <v>88</v>
      </c>
      <c r="B197" s="29">
        <v>1996</v>
      </c>
      <c r="C197" s="30" t="s">
        <v>109</v>
      </c>
      <c r="D197" s="126" t="s">
        <v>303</v>
      </c>
      <c r="E197" s="35" t="s">
        <v>117</v>
      </c>
      <c r="F197" s="36">
        <v>37213</v>
      </c>
      <c r="G197" s="32">
        <v>4766</v>
      </c>
      <c r="H197" s="31">
        <f t="shared" si="29"/>
        <v>7442.6</v>
      </c>
      <c r="I197" s="140">
        <v>41079</v>
      </c>
      <c r="J197" s="129">
        <v>0</v>
      </c>
      <c r="K197" s="37">
        <f t="shared" si="30"/>
        <v>49421.6</v>
      </c>
      <c r="L197" s="37">
        <f t="shared" si="34"/>
        <v>14870.959439999999</v>
      </c>
      <c r="M197" s="37">
        <v>495</v>
      </c>
      <c r="N197" s="37">
        <v>0</v>
      </c>
      <c r="O197" s="37">
        <f t="shared" si="31"/>
        <v>716.6132</v>
      </c>
      <c r="P197" s="33">
        <v>153</v>
      </c>
      <c r="Q197" s="37">
        <v>3607</v>
      </c>
      <c r="R197" s="37">
        <v>375</v>
      </c>
      <c r="S197" s="37">
        <f t="shared" si="32"/>
        <v>20217.57264</v>
      </c>
      <c r="T197" s="152">
        <f t="shared" si="33"/>
        <v>69639.17264</v>
      </c>
      <c r="U197" s="167"/>
    </row>
    <row r="198" spans="1:21" s="148" customFormat="1" ht="18" customHeight="1">
      <c r="A198" s="42">
        <v>89</v>
      </c>
      <c r="B198" s="29">
        <v>1999</v>
      </c>
      <c r="C198" s="30" t="s">
        <v>109</v>
      </c>
      <c r="D198" s="126" t="s">
        <v>304</v>
      </c>
      <c r="E198" s="35" t="s">
        <v>107</v>
      </c>
      <c r="F198" s="36">
        <v>34755.6</v>
      </c>
      <c r="G198" s="32">
        <v>4766</v>
      </c>
      <c r="H198" s="31">
        <f t="shared" si="29"/>
        <v>6951.12</v>
      </c>
      <c r="I198" s="140">
        <v>41036</v>
      </c>
      <c r="J198" s="129">
        <v>0</v>
      </c>
      <c r="K198" s="37">
        <f t="shared" si="30"/>
        <v>46472.72</v>
      </c>
      <c r="L198" s="37">
        <f t="shared" si="34"/>
        <v>13983.641448</v>
      </c>
      <c r="M198" s="37">
        <v>495</v>
      </c>
      <c r="N198" s="37">
        <v>0</v>
      </c>
      <c r="O198" s="37">
        <f t="shared" si="31"/>
        <v>673.8544400000001</v>
      </c>
      <c r="P198" s="33">
        <v>153</v>
      </c>
      <c r="Q198" s="37">
        <v>3607</v>
      </c>
      <c r="R198" s="37">
        <v>375</v>
      </c>
      <c r="S198" s="37">
        <f t="shared" si="32"/>
        <v>19287.495888</v>
      </c>
      <c r="T198" s="152">
        <f t="shared" si="33"/>
        <v>65760.215888</v>
      </c>
      <c r="U198" s="167"/>
    </row>
    <row r="199" spans="1:21" s="148" customFormat="1" ht="18" customHeight="1">
      <c r="A199" s="42">
        <v>90</v>
      </c>
      <c r="B199" s="29">
        <v>2001</v>
      </c>
      <c r="C199" s="30" t="s">
        <v>109</v>
      </c>
      <c r="D199" s="126" t="s">
        <v>305</v>
      </c>
      <c r="E199" s="35" t="s">
        <v>118</v>
      </c>
      <c r="F199" s="36">
        <v>25468</v>
      </c>
      <c r="G199" s="32">
        <v>4766</v>
      </c>
      <c r="H199" s="31">
        <f t="shared" si="29"/>
        <v>5093.6</v>
      </c>
      <c r="I199" s="140">
        <v>41081</v>
      </c>
      <c r="J199" s="129">
        <v>0</v>
      </c>
      <c r="K199" s="37">
        <f t="shared" si="30"/>
        <v>35327.6</v>
      </c>
      <c r="L199" s="37">
        <f t="shared" si="34"/>
        <v>10630.07484</v>
      </c>
      <c r="M199" s="37">
        <v>495</v>
      </c>
      <c r="N199" s="37">
        <v>0</v>
      </c>
      <c r="O199" s="37">
        <f t="shared" si="31"/>
        <v>512.2502</v>
      </c>
      <c r="P199" s="33">
        <v>153</v>
      </c>
      <c r="Q199" s="37">
        <v>0</v>
      </c>
      <c r="R199" s="37">
        <v>0</v>
      </c>
      <c r="S199" s="37">
        <f t="shared" si="32"/>
        <v>11790.32504</v>
      </c>
      <c r="T199" s="152">
        <f t="shared" si="33"/>
        <v>47117.92504</v>
      </c>
      <c r="U199" s="167"/>
    </row>
    <row r="200" spans="1:21" s="148" customFormat="1" ht="18" customHeight="1">
      <c r="A200" s="42">
        <v>91</v>
      </c>
      <c r="B200" s="29">
        <v>2003</v>
      </c>
      <c r="C200" s="30" t="s">
        <v>109</v>
      </c>
      <c r="D200" s="126" t="s">
        <v>306</v>
      </c>
      <c r="E200" s="35" t="s">
        <v>114</v>
      </c>
      <c r="F200" s="36">
        <v>38515</v>
      </c>
      <c r="G200" s="32">
        <v>4766</v>
      </c>
      <c r="H200" s="31">
        <f t="shared" si="29"/>
        <v>7703</v>
      </c>
      <c r="I200" s="86">
        <v>41359</v>
      </c>
      <c r="J200" s="32">
        <v>0</v>
      </c>
      <c r="K200" s="37">
        <f t="shared" si="30"/>
        <v>50984</v>
      </c>
      <c r="L200" s="37">
        <f t="shared" si="34"/>
        <v>15341.0856</v>
      </c>
      <c r="M200" s="37">
        <v>495</v>
      </c>
      <c r="N200" s="37">
        <v>0</v>
      </c>
      <c r="O200" s="37">
        <f t="shared" si="31"/>
        <v>739.268</v>
      </c>
      <c r="P200" s="33">
        <v>153</v>
      </c>
      <c r="Q200" s="37">
        <v>3607</v>
      </c>
      <c r="R200" s="37">
        <v>375</v>
      </c>
      <c r="S200" s="37">
        <f t="shared" si="32"/>
        <v>20710.353600000002</v>
      </c>
      <c r="T200" s="152">
        <f t="shared" si="33"/>
        <v>71694.3536</v>
      </c>
      <c r="U200" s="167"/>
    </row>
    <row r="201" spans="1:21" s="148" customFormat="1" ht="18" customHeight="1">
      <c r="A201" s="42">
        <v>92</v>
      </c>
      <c r="B201" s="29">
        <v>2004</v>
      </c>
      <c r="C201" s="30" t="s">
        <v>109</v>
      </c>
      <c r="D201" s="126" t="s">
        <v>307</v>
      </c>
      <c r="E201" s="35" t="s">
        <v>108</v>
      </c>
      <c r="F201" s="36">
        <v>31160</v>
      </c>
      <c r="G201" s="32">
        <v>4766</v>
      </c>
      <c r="H201" s="31">
        <f t="shared" si="29"/>
        <v>6232</v>
      </c>
      <c r="I201" s="86">
        <v>41191</v>
      </c>
      <c r="J201" s="32">
        <v>0</v>
      </c>
      <c r="K201" s="37">
        <f t="shared" si="30"/>
        <v>42158</v>
      </c>
      <c r="L201" s="37">
        <f t="shared" si="34"/>
        <v>12685.3422</v>
      </c>
      <c r="M201" s="37">
        <v>495</v>
      </c>
      <c r="N201" s="37">
        <v>0</v>
      </c>
      <c r="O201" s="37">
        <f t="shared" si="31"/>
        <v>611.291</v>
      </c>
      <c r="P201" s="33">
        <v>153</v>
      </c>
      <c r="Q201" s="37">
        <v>6517</v>
      </c>
      <c r="R201" s="37">
        <v>375</v>
      </c>
      <c r="S201" s="37">
        <f t="shared" si="32"/>
        <v>20836.633199999997</v>
      </c>
      <c r="T201" s="152">
        <f t="shared" si="33"/>
        <v>62994.6332</v>
      </c>
      <c r="U201" s="167"/>
    </row>
    <row r="202" spans="1:21" s="148" customFormat="1" ht="18" customHeight="1">
      <c r="A202" s="42">
        <v>93</v>
      </c>
      <c r="B202" s="29">
        <v>2008</v>
      </c>
      <c r="C202" s="30" t="s">
        <v>109</v>
      </c>
      <c r="D202" s="126" t="s">
        <v>308</v>
      </c>
      <c r="E202" s="35" t="s">
        <v>116</v>
      </c>
      <c r="F202" s="36">
        <v>29962</v>
      </c>
      <c r="G202" s="32">
        <v>4766</v>
      </c>
      <c r="H202" s="31">
        <f t="shared" si="29"/>
        <v>5992.400000000001</v>
      </c>
      <c r="I202" s="140">
        <v>40965</v>
      </c>
      <c r="J202" s="129">
        <v>0</v>
      </c>
      <c r="K202" s="37">
        <f t="shared" si="30"/>
        <v>40720.4</v>
      </c>
      <c r="L202" s="37">
        <f t="shared" si="34"/>
        <v>12252.76836</v>
      </c>
      <c r="M202" s="37">
        <v>495</v>
      </c>
      <c r="N202" s="37">
        <v>0</v>
      </c>
      <c r="O202" s="37">
        <f t="shared" si="31"/>
        <v>590.4458000000001</v>
      </c>
      <c r="P202" s="33">
        <v>153</v>
      </c>
      <c r="Q202" s="37">
        <v>3781</v>
      </c>
      <c r="R202" s="37">
        <v>224</v>
      </c>
      <c r="S202" s="37">
        <f t="shared" si="32"/>
        <v>17496.21416</v>
      </c>
      <c r="T202" s="152">
        <f t="shared" si="33"/>
        <v>58216.61416</v>
      </c>
      <c r="U202" s="167"/>
    </row>
    <row r="203" spans="1:21" s="148" customFormat="1" ht="18" customHeight="1">
      <c r="A203" s="42">
        <v>94</v>
      </c>
      <c r="B203" s="29">
        <v>2009</v>
      </c>
      <c r="C203" s="30" t="s">
        <v>109</v>
      </c>
      <c r="D203" s="126" t="s">
        <v>309</v>
      </c>
      <c r="E203" s="35" t="s">
        <v>107</v>
      </c>
      <c r="F203" s="36">
        <v>34755.6</v>
      </c>
      <c r="G203" s="32">
        <v>4766</v>
      </c>
      <c r="H203" s="31">
        <f t="shared" si="29"/>
        <v>6951.12</v>
      </c>
      <c r="I203" s="140">
        <v>41036</v>
      </c>
      <c r="J203" s="129">
        <v>0</v>
      </c>
      <c r="K203" s="37">
        <f t="shared" si="30"/>
        <v>46472.72</v>
      </c>
      <c r="L203" s="37">
        <f t="shared" si="34"/>
        <v>13983.641448</v>
      </c>
      <c r="M203" s="37">
        <v>495</v>
      </c>
      <c r="N203" s="37">
        <v>0</v>
      </c>
      <c r="O203" s="37">
        <f t="shared" si="31"/>
        <v>673.8544400000001</v>
      </c>
      <c r="P203" s="33">
        <v>153</v>
      </c>
      <c r="Q203" s="37">
        <v>0</v>
      </c>
      <c r="R203" s="37">
        <v>0</v>
      </c>
      <c r="S203" s="37">
        <f t="shared" si="32"/>
        <v>15305.495888000001</v>
      </c>
      <c r="T203" s="152">
        <f t="shared" si="33"/>
        <v>61778.215888000006</v>
      </c>
      <c r="U203" s="167"/>
    </row>
    <row r="204" spans="1:21" s="148" customFormat="1" ht="18" customHeight="1">
      <c r="A204" s="42">
        <v>95</v>
      </c>
      <c r="B204" s="29">
        <v>2010</v>
      </c>
      <c r="C204" s="30" t="s">
        <v>109</v>
      </c>
      <c r="D204" s="126" t="s">
        <v>310</v>
      </c>
      <c r="E204" s="35" t="s">
        <v>104</v>
      </c>
      <c r="F204" s="36">
        <v>33557</v>
      </c>
      <c r="G204" s="32">
        <v>4766</v>
      </c>
      <c r="H204" s="31">
        <f t="shared" si="29"/>
        <v>6711.400000000001</v>
      </c>
      <c r="I204" s="140">
        <v>41140</v>
      </c>
      <c r="J204" s="129">
        <v>0</v>
      </c>
      <c r="K204" s="37">
        <f t="shared" si="30"/>
        <v>45034.4</v>
      </c>
      <c r="L204" s="37">
        <f t="shared" si="34"/>
        <v>13550.85096</v>
      </c>
      <c r="M204" s="37">
        <v>495</v>
      </c>
      <c r="N204" s="37">
        <v>0</v>
      </c>
      <c r="O204" s="37">
        <f t="shared" si="31"/>
        <v>652.9988000000001</v>
      </c>
      <c r="P204" s="33">
        <v>153</v>
      </c>
      <c r="Q204" s="37">
        <v>3607</v>
      </c>
      <c r="R204" s="37">
        <v>224</v>
      </c>
      <c r="S204" s="37">
        <f t="shared" si="32"/>
        <v>18682.849759999997</v>
      </c>
      <c r="T204" s="152">
        <f t="shared" si="33"/>
        <v>63717.24976</v>
      </c>
      <c r="U204" s="167"/>
    </row>
    <row r="205" spans="1:21" s="148" customFormat="1" ht="18" customHeight="1">
      <c r="A205" s="42">
        <v>96</v>
      </c>
      <c r="B205" s="29">
        <v>2011</v>
      </c>
      <c r="C205" s="30" t="s">
        <v>109</v>
      </c>
      <c r="D205" s="126" t="s">
        <v>311</v>
      </c>
      <c r="E205" s="35" t="s">
        <v>122</v>
      </c>
      <c r="F205" s="36">
        <v>45744</v>
      </c>
      <c r="G205" s="32">
        <v>4766</v>
      </c>
      <c r="H205" s="31">
        <f t="shared" si="29"/>
        <v>9148.800000000001</v>
      </c>
      <c r="I205" s="140">
        <v>41032</v>
      </c>
      <c r="J205" s="129">
        <v>0</v>
      </c>
      <c r="K205" s="37">
        <f t="shared" si="30"/>
        <v>59658.8</v>
      </c>
      <c r="L205" s="37">
        <f t="shared" si="34"/>
        <v>17951.33292</v>
      </c>
      <c r="M205" s="37">
        <v>0</v>
      </c>
      <c r="N205" s="37">
        <v>0</v>
      </c>
      <c r="O205" s="37">
        <f t="shared" si="31"/>
        <v>865.0526000000001</v>
      </c>
      <c r="P205" s="33">
        <v>153</v>
      </c>
      <c r="Q205" s="37">
        <v>3607</v>
      </c>
      <c r="R205" s="37">
        <v>375</v>
      </c>
      <c r="S205" s="37">
        <f t="shared" si="32"/>
        <v>22951.38552</v>
      </c>
      <c r="T205" s="152">
        <f t="shared" si="33"/>
        <v>82610.18552</v>
      </c>
      <c r="U205" s="167"/>
    </row>
    <row r="206" spans="1:21" s="148" customFormat="1" ht="18" customHeight="1">
      <c r="A206" s="42">
        <v>97</v>
      </c>
      <c r="B206" s="29">
        <v>2012</v>
      </c>
      <c r="C206" s="30" t="s">
        <v>109</v>
      </c>
      <c r="D206" s="126" t="s">
        <v>312</v>
      </c>
      <c r="E206" s="35" t="s">
        <v>105</v>
      </c>
      <c r="F206" s="36">
        <v>44197</v>
      </c>
      <c r="G206" s="32">
        <v>4766</v>
      </c>
      <c r="H206" s="31">
        <f t="shared" si="29"/>
        <v>8839.4</v>
      </c>
      <c r="I206" s="140">
        <v>41028</v>
      </c>
      <c r="J206" s="129">
        <v>0</v>
      </c>
      <c r="K206" s="37">
        <f t="shared" si="30"/>
        <v>57802.4</v>
      </c>
      <c r="L206" s="37">
        <f t="shared" si="34"/>
        <v>17392.74216</v>
      </c>
      <c r="M206" s="37">
        <v>0</v>
      </c>
      <c r="N206" s="37">
        <v>0</v>
      </c>
      <c r="O206" s="37">
        <f t="shared" si="31"/>
        <v>838.1348</v>
      </c>
      <c r="P206" s="33">
        <v>153</v>
      </c>
      <c r="Q206" s="37">
        <v>6517</v>
      </c>
      <c r="R206" s="37">
        <v>375</v>
      </c>
      <c r="S206" s="37">
        <f t="shared" si="32"/>
        <v>25275.87696</v>
      </c>
      <c r="T206" s="152">
        <f t="shared" si="33"/>
        <v>83078.27696</v>
      </c>
      <c r="U206" s="167"/>
    </row>
    <row r="207" spans="1:21" s="148" customFormat="1" ht="18" customHeight="1" thickBot="1">
      <c r="A207" s="42">
        <v>98</v>
      </c>
      <c r="B207" s="121">
        <v>2013</v>
      </c>
      <c r="C207" s="122" t="s">
        <v>109</v>
      </c>
      <c r="D207" s="127" t="s">
        <v>313</v>
      </c>
      <c r="E207" s="112" t="s">
        <v>108</v>
      </c>
      <c r="F207" s="113">
        <v>31160.4</v>
      </c>
      <c r="G207" s="116">
        <v>4766</v>
      </c>
      <c r="H207" s="114">
        <f t="shared" si="29"/>
        <v>6232.080000000001</v>
      </c>
      <c r="I207" s="172">
        <v>41191</v>
      </c>
      <c r="J207" s="137">
        <v>0</v>
      </c>
      <c r="K207" s="117">
        <f t="shared" si="30"/>
        <v>42158.48</v>
      </c>
      <c r="L207" s="117">
        <f t="shared" si="34"/>
        <v>12685.486632</v>
      </c>
      <c r="M207" s="117">
        <v>495</v>
      </c>
      <c r="N207" s="117">
        <v>0</v>
      </c>
      <c r="O207" s="117">
        <f t="shared" si="31"/>
        <v>611.2979600000001</v>
      </c>
      <c r="P207" s="118">
        <v>153</v>
      </c>
      <c r="Q207" s="117">
        <v>6517</v>
      </c>
      <c r="R207" s="117">
        <v>375</v>
      </c>
      <c r="S207" s="117">
        <f t="shared" si="32"/>
        <v>20836.784592</v>
      </c>
      <c r="T207" s="155">
        <f t="shared" si="33"/>
        <v>62995.26459200001</v>
      </c>
      <c r="U207" s="167"/>
    </row>
    <row r="208" spans="1:21" s="148" customFormat="1" ht="18" customHeight="1" thickBot="1">
      <c r="A208" s="103"/>
      <c r="B208" s="104"/>
      <c r="C208" s="104"/>
      <c r="D208" s="105" t="s">
        <v>59</v>
      </c>
      <c r="E208" s="106" t="s">
        <v>58</v>
      </c>
      <c r="F208" s="107">
        <f>SUM(F183:F207)</f>
        <v>845678.6</v>
      </c>
      <c r="G208" s="107">
        <f>SUM(G183:G207)</f>
        <v>119150</v>
      </c>
      <c r="H208" s="107">
        <f>SUM(H183:H207)</f>
        <v>169135.71999999997</v>
      </c>
      <c r="I208" s="108" t="s">
        <v>58</v>
      </c>
      <c r="J208" s="107">
        <f aca="true" t="shared" si="35" ref="J208:T208">SUM(J183:J207)</f>
        <v>0</v>
      </c>
      <c r="K208" s="107">
        <f t="shared" si="35"/>
        <v>1133964.3199999998</v>
      </c>
      <c r="L208" s="107">
        <f t="shared" si="35"/>
        <v>341209.863888</v>
      </c>
      <c r="M208" s="107">
        <f t="shared" si="35"/>
        <v>10890</v>
      </c>
      <c r="N208" s="107">
        <f t="shared" si="35"/>
        <v>0</v>
      </c>
      <c r="O208" s="109">
        <f t="shared" si="35"/>
        <v>16442.48264</v>
      </c>
      <c r="P208" s="109">
        <f t="shared" si="35"/>
        <v>3825</v>
      </c>
      <c r="Q208" s="109">
        <f t="shared" si="35"/>
        <v>97620</v>
      </c>
      <c r="R208" s="109">
        <f t="shared" si="35"/>
        <v>6874</v>
      </c>
      <c r="S208" s="109">
        <f t="shared" si="35"/>
        <v>476861.3465280001</v>
      </c>
      <c r="T208" s="147">
        <f t="shared" si="35"/>
        <v>1610825.666528</v>
      </c>
      <c r="U208" s="167"/>
    </row>
    <row r="209" spans="1:20" s="148" customFormat="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s="148" customFormat="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s="148" customFormat="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s="148" customFormat="1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s="148" customFormat="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s="148" customFormat="1" ht="12.75">
      <c r="A214" s="17" t="s">
        <v>1</v>
      </c>
      <c r="B214" s="18"/>
      <c r="C214" s="4"/>
      <c r="D214" s="4"/>
      <c r="E214" s="4"/>
      <c r="F214" s="5" t="s">
        <v>0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6"/>
      <c r="T214" s="6"/>
    </row>
    <row r="215" spans="1:20" s="148" customFormat="1" ht="12.75">
      <c r="A215" s="17" t="s">
        <v>2</v>
      </c>
      <c r="B215" s="18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s="148" customFormat="1" ht="12.75">
      <c r="A216" s="17" t="s">
        <v>3</v>
      </c>
      <c r="B216" s="18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s="148" customFormat="1" ht="12.75">
      <c r="A217" s="17" t="s">
        <v>4</v>
      </c>
      <c r="B217" s="18"/>
      <c r="C217" s="4"/>
      <c r="D217" s="4"/>
      <c r="E217" s="4"/>
      <c r="F217" s="4"/>
      <c r="G217" s="4"/>
      <c r="H217" s="4"/>
      <c r="I217" s="4"/>
      <c r="J217" s="4"/>
      <c r="K217" s="4"/>
      <c r="L217" s="7"/>
      <c r="M217" s="7"/>
      <c r="N217" s="7"/>
      <c r="O217" s="7"/>
      <c r="P217" s="7"/>
      <c r="Q217" s="7"/>
      <c r="R217" s="7"/>
      <c r="S217" s="7"/>
      <c r="T217" s="4"/>
    </row>
    <row r="218" spans="1:20" s="148" customFormat="1" ht="13.5" customHeight="1" thickBot="1">
      <c r="A218" s="4"/>
      <c r="B218" s="4"/>
      <c r="C218" s="4"/>
      <c r="D218" s="4"/>
      <c r="E218" s="4"/>
      <c r="F218" s="8"/>
      <c r="G218" s="8"/>
      <c r="H218" s="8"/>
      <c r="I218" s="8"/>
      <c r="J218" s="8"/>
      <c r="K218" s="4"/>
      <c r="L218" s="4" t="s">
        <v>0</v>
      </c>
      <c r="M218" s="4"/>
      <c r="N218" s="4"/>
      <c r="O218" s="4"/>
      <c r="P218" s="4"/>
      <c r="Q218" s="8"/>
      <c r="R218" s="8"/>
      <c r="S218" s="4"/>
      <c r="T218" s="4"/>
    </row>
    <row r="219" spans="1:20" s="148" customFormat="1" ht="12.75" thickBot="1" thickTop="1">
      <c r="A219" s="4"/>
      <c r="B219" s="9" t="s">
        <v>5</v>
      </c>
      <c r="C219" s="10"/>
      <c r="D219" s="10"/>
      <c r="E219" s="10"/>
      <c r="F219" s="10"/>
      <c r="G219" s="10"/>
      <c r="H219" s="10"/>
      <c r="I219" s="10"/>
      <c r="J219" s="11"/>
      <c r="K219" s="4"/>
      <c r="L219" s="4"/>
      <c r="M219" s="4"/>
      <c r="N219" s="4"/>
      <c r="O219" s="4"/>
      <c r="P219" s="4"/>
      <c r="Q219" s="9" t="s">
        <v>5</v>
      </c>
      <c r="R219" s="11"/>
      <c r="S219" s="4"/>
      <c r="T219" s="4"/>
    </row>
    <row r="220" spans="1:20" s="148" customFormat="1" ht="12" thickTop="1">
      <c r="A220" s="4"/>
      <c r="B220" s="12"/>
      <c r="C220" s="6"/>
      <c r="D220" s="6"/>
      <c r="E220" s="6"/>
      <c r="F220" s="6"/>
      <c r="G220" s="6"/>
      <c r="H220" s="6"/>
      <c r="I220" s="6"/>
      <c r="J220" s="13"/>
      <c r="K220" s="4"/>
      <c r="L220" s="4"/>
      <c r="M220" s="4"/>
      <c r="N220" s="4"/>
      <c r="O220" s="4"/>
      <c r="P220" s="4"/>
      <c r="Q220" s="12"/>
      <c r="R220" s="13"/>
      <c r="S220" s="4"/>
      <c r="T220" s="4"/>
    </row>
    <row r="221" spans="1:20" s="148" customFormat="1" ht="12" thickBot="1">
      <c r="A221" s="4"/>
      <c r="B221" s="40" t="s">
        <v>6</v>
      </c>
      <c r="C221" s="14" t="s">
        <v>7</v>
      </c>
      <c r="D221" s="14" t="s">
        <v>8</v>
      </c>
      <c r="E221" s="14" t="s">
        <v>9</v>
      </c>
      <c r="F221" s="14" t="s">
        <v>10</v>
      </c>
      <c r="G221" s="14" t="s">
        <v>11</v>
      </c>
      <c r="H221" s="14" t="s">
        <v>12</v>
      </c>
      <c r="I221" s="14" t="s">
        <v>13</v>
      </c>
      <c r="J221" s="41" t="s">
        <v>14</v>
      </c>
      <c r="K221" s="14" t="s">
        <v>15</v>
      </c>
      <c r="L221" s="14" t="s">
        <v>16</v>
      </c>
      <c r="M221" s="15" t="s">
        <v>17</v>
      </c>
      <c r="N221" s="15" t="s">
        <v>18</v>
      </c>
      <c r="O221" s="15" t="s">
        <v>19</v>
      </c>
      <c r="P221" s="15" t="s">
        <v>20</v>
      </c>
      <c r="Q221" s="40" t="s">
        <v>21</v>
      </c>
      <c r="R221" s="41" t="s">
        <v>22</v>
      </c>
      <c r="S221" s="40" t="s">
        <v>23</v>
      </c>
      <c r="T221" s="16" t="s">
        <v>24</v>
      </c>
    </row>
    <row r="222" spans="1:21" s="148" customFormat="1" ht="11.25">
      <c r="A222" s="45"/>
      <c r="B222" s="61" t="s">
        <v>0</v>
      </c>
      <c r="C222" s="62"/>
      <c r="D222" s="63" t="s">
        <v>0</v>
      </c>
      <c r="E222" s="63" t="s">
        <v>0</v>
      </c>
      <c r="F222" s="63" t="s">
        <v>0</v>
      </c>
      <c r="G222" s="63"/>
      <c r="H222" s="63" t="s">
        <v>0</v>
      </c>
      <c r="I222" s="64" t="s">
        <v>25</v>
      </c>
      <c r="J222" s="65"/>
      <c r="K222" s="46" t="s">
        <v>0</v>
      </c>
      <c r="L222" s="47"/>
      <c r="M222" s="46"/>
      <c r="N222" s="46"/>
      <c r="O222" s="46" t="s">
        <v>26</v>
      </c>
      <c r="P222" s="46"/>
      <c r="Q222" s="66"/>
      <c r="R222" s="67"/>
      <c r="S222" s="48"/>
      <c r="T222" s="46"/>
      <c r="U222" s="167"/>
    </row>
    <row r="223" spans="1:21" s="148" customFormat="1" ht="11.25">
      <c r="A223" s="50"/>
      <c r="B223" s="68" t="s">
        <v>27</v>
      </c>
      <c r="C223" s="69" t="s">
        <v>27</v>
      </c>
      <c r="D223" s="69" t="s">
        <v>28</v>
      </c>
      <c r="E223" s="69" t="s">
        <v>29</v>
      </c>
      <c r="F223" s="69" t="s">
        <v>0</v>
      </c>
      <c r="G223" s="69"/>
      <c r="H223" s="69" t="s">
        <v>0</v>
      </c>
      <c r="I223" s="70"/>
      <c r="J223" s="71"/>
      <c r="K223" s="51" t="s">
        <v>30</v>
      </c>
      <c r="L223" s="52" t="s">
        <v>31</v>
      </c>
      <c r="M223" s="52" t="s">
        <v>32</v>
      </c>
      <c r="N223" s="52" t="s">
        <v>33</v>
      </c>
      <c r="O223" s="52" t="s">
        <v>34</v>
      </c>
      <c r="P223" s="53" t="s">
        <v>35</v>
      </c>
      <c r="Q223" s="72" t="s">
        <v>36</v>
      </c>
      <c r="R223" s="73" t="s">
        <v>37</v>
      </c>
      <c r="S223" s="54" t="s">
        <v>38</v>
      </c>
      <c r="T223" s="51" t="s">
        <v>39</v>
      </c>
      <c r="U223" s="167"/>
    </row>
    <row r="224" spans="1:21" s="148" customFormat="1" ht="12" thickBot="1">
      <c r="A224" s="56" t="s">
        <v>40</v>
      </c>
      <c r="B224" s="74" t="s">
        <v>41</v>
      </c>
      <c r="C224" s="58" t="s">
        <v>42</v>
      </c>
      <c r="D224" s="58" t="s">
        <v>43</v>
      </c>
      <c r="E224" s="58" t="s">
        <v>44</v>
      </c>
      <c r="F224" s="58" t="s">
        <v>45</v>
      </c>
      <c r="G224" s="58" t="s">
        <v>46</v>
      </c>
      <c r="H224" s="58" t="s">
        <v>47</v>
      </c>
      <c r="I224" s="75" t="s">
        <v>48</v>
      </c>
      <c r="J224" s="76" t="s">
        <v>49</v>
      </c>
      <c r="K224" s="57" t="s">
        <v>50</v>
      </c>
      <c r="L224" s="58" t="s">
        <v>51</v>
      </c>
      <c r="M224" s="58" t="s">
        <v>60</v>
      </c>
      <c r="N224" s="58" t="s">
        <v>52</v>
      </c>
      <c r="O224" s="58" t="s">
        <v>53</v>
      </c>
      <c r="P224" s="59" t="s">
        <v>54</v>
      </c>
      <c r="Q224" s="77" t="s">
        <v>55</v>
      </c>
      <c r="R224" s="78" t="s">
        <v>55</v>
      </c>
      <c r="S224" s="57" t="s">
        <v>56</v>
      </c>
      <c r="T224" s="150" t="s">
        <v>57</v>
      </c>
      <c r="U224" s="167"/>
    </row>
    <row r="225" spans="1:21" s="148" customFormat="1" ht="18" customHeight="1">
      <c r="A225" s="42">
        <v>99</v>
      </c>
      <c r="B225" s="29">
        <v>2014</v>
      </c>
      <c r="C225" s="30" t="s">
        <v>109</v>
      </c>
      <c r="D225" s="125" t="s">
        <v>314</v>
      </c>
      <c r="E225" s="30" t="s">
        <v>104</v>
      </c>
      <c r="F225" s="31">
        <v>33556.8</v>
      </c>
      <c r="G225" s="31">
        <v>4766</v>
      </c>
      <c r="H225" s="31">
        <f aca="true" t="shared" si="36" ref="H225:H249">F225*20%</f>
        <v>6711.360000000001</v>
      </c>
      <c r="I225" s="141">
        <v>41090</v>
      </c>
      <c r="J225" s="142">
        <v>0</v>
      </c>
      <c r="K225" s="44">
        <f aca="true" t="shared" si="37" ref="K225:K249">(+F225+G225+H225+J225)</f>
        <v>45034.16</v>
      </c>
      <c r="L225" s="44">
        <f>+K225*0.3009</f>
        <v>13550.778744000001</v>
      </c>
      <c r="M225" s="44">
        <v>495</v>
      </c>
      <c r="N225" s="44">
        <v>0</v>
      </c>
      <c r="O225" s="44">
        <f aca="true" t="shared" si="38" ref="O225:O249">+K225*0.0145</f>
        <v>652.9953200000001</v>
      </c>
      <c r="P225" s="44">
        <v>153</v>
      </c>
      <c r="Q225" s="44">
        <v>0</v>
      </c>
      <c r="R225" s="44">
        <v>0</v>
      </c>
      <c r="S225" s="44">
        <f aca="true" t="shared" si="39" ref="S225:S249">+L225+M225+N225+O225+P225+Q225+R225</f>
        <v>14851.774064000001</v>
      </c>
      <c r="T225" s="151">
        <f aca="true" t="shared" si="40" ref="T225:T249">+K225+S225</f>
        <v>59885.934064</v>
      </c>
      <c r="U225" s="167"/>
    </row>
    <row r="226" spans="1:21" s="148" customFormat="1" ht="18" customHeight="1">
      <c r="A226" s="42">
        <v>100</v>
      </c>
      <c r="B226" s="34">
        <v>2015</v>
      </c>
      <c r="C226" s="30" t="s">
        <v>109</v>
      </c>
      <c r="D226" s="126" t="s">
        <v>315</v>
      </c>
      <c r="E226" s="35" t="s">
        <v>106</v>
      </c>
      <c r="F226" s="36">
        <v>32358</v>
      </c>
      <c r="G226" s="31">
        <v>4766</v>
      </c>
      <c r="H226" s="31">
        <f t="shared" si="36"/>
        <v>6471.6</v>
      </c>
      <c r="I226" s="39">
        <v>41236</v>
      </c>
      <c r="J226" s="32">
        <v>0</v>
      </c>
      <c r="K226" s="37">
        <f t="shared" si="37"/>
        <v>43595.6</v>
      </c>
      <c r="L226" s="37">
        <f aca="true" t="shared" si="41" ref="L226:L249">+K226*0.3009</f>
        <v>13117.91604</v>
      </c>
      <c r="M226" s="37">
        <v>495</v>
      </c>
      <c r="N226" s="37">
        <v>0</v>
      </c>
      <c r="O226" s="37">
        <f t="shared" si="38"/>
        <v>632.1362</v>
      </c>
      <c r="P226" s="33">
        <v>153</v>
      </c>
      <c r="Q226" s="37">
        <v>6517</v>
      </c>
      <c r="R226" s="37">
        <v>375</v>
      </c>
      <c r="S226" s="37">
        <f t="shared" si="39"/>
        <v>21290.05224</v>
      </c>
      <c r="T226" s="152">
        <f t="shared" si="40"/>
        <v>64885.652239999996</v>
      </c>
      <c r="U226" s="167"/>
    </row>
    <row r="227" spans="1:21" s="148" customFormat="1" ht="18" customHeight="1">
      <c r="A227" s="42">
        <v>101</v>
      </c>
      <c r="B227" s="34">
        <v>2020</v>
      </c>
      <c r="C227" s="30" t="s">
        <v>109</v>
      </c>
      <c r="D227" s="126" t="s">
        <v>316</v>
      </c>
      <c r="E227" s="35" t="s">
        <v>107</v>
      </c>
      <c r="F227" s="36">
        <v>34756</v>
      </c>
      <c r="G227" s="31">
        <v>4766</v>
      </c>
      <c r="H227" s="31">
        <f t="shared" si="36"/>
        <v>6951.200000000001</v>
      </c>
      <c r="I227" s="133">
        <v>41146</v>
      </c>
      <c r="J227" s="129">
        <v>0</v>
      </c>
      <c r="K227" s="37">
        <f t="shared" si="37"/>
        <v>46473.2</v>
      </c>
      <c r="L227" s="37">
        <f t="shared" si="41"/>
        <v>13983.78588</v>
      </c>
      <c r="M227" s="37">
        <v>495</v>
      </c>
      <c r="N227" s="37">
        <v>0</v>
      </c>
      <c r="O227" s="37">
        <f t="shared" si="38"/>
        <v>673.8614</v>
      </c>
      <c r="P227" s="33">
        <v>153</v>
      </c>
      <c r="Q227" s="37">
        <v>0</v>
      </c>
      <c r="R227" s="37">
        <v>0</v>
      </c>
      <c r="S227" s="37">
        <f t="shared" si="39"/>
        <v>15305.64728</v>
      </c>
      <c r="T227" s="152">
        <f t="shared" si="40"/>
        <v>61778.847279999994</v>
      </c>
      <c r="U227" s="167"/>
    </row>
    <row r="228" spans="1:21" s="148" customFormat="1" ht="18" customHeight="1">
      <c r="A228" s="42">
        <v>102</v>
      </c>
      <c r="B228" s="34">
        <v>2021</v>
      </c>
      <c r="C228" s="30" t="s">
        <v>109</v>
      </c>
      <c r="D228" s="126" t="s">
        <v>317</v>
      </c>
      <c r="E228" s="35" t="s">
        <v>106</v>
      </c>
      <c r="F228" s="36">
        <v>32358</v>
      </c>
      <c r="G228" s="31">
        <v>4766</v>
      </c>
      <c r="H228" s="31">
        <f t="shared" si="36"/>
        <v>6471.6</v>
      </c>
      <c r="I228" s="39">
        <v>41352</v>
      </c>
      <c r="J228" s="32">
        <v>0</v>
      </c>
      <c r="K228" s="37">
        <f t="shared" si="37"/>
        <v>43595.6</v>
      </c>
      <c r="L228" s="37">
        <f t="shared" si="41"/>
        <v>13117.91604</v>
      </c>
      <c r="M228" s="37">
        <v>495</v>
      </c>
      <c r="N228" s="37">
        <v>0</v>
      </c>
      <c r="O228" s="37">
        <f t="shared" si="38"/>
        <v>632.1362</v>
      </c>
      <c r="P228" s="33">
        <v>153</v>
      </c>
      <c r="Q228" s="37">
        <v>2401</v>
      </c>
      <c r="R228" s="37">
        <v>226</v>
      </c>
      <c r="S228" s="37">
        <f t="shared" si="39"/>
        <v>17025.05224</v>
      </c>
      <c r="T228" s="152">
        <f t="shared" si="40"/>
        <v>60620.652239999996</v>
      </c>
      <c r="U228" s="167"/>
    </row>
    <row r="229" spans="1:21" s="148" customFormat="1" ht="18" customHeight="1">
      <c r="A229" s="42">
        <v>103</v>
      </c>
      <c r="B229" s="34">
        <v>2026</v>
      </c>
      <c r="C229" s="30" t="s">
        <v>109</v>
      </c>
      <c r="D229" s="126" t="s">
        <v>318</v>
      </c>
      <c r="E229" s="35" t="s">
        <v>108</v>
      </c>
      <c r="F229" s="36">
        <v>31160.4</v>
      </c>
      <c r="G229" s="31">
        <v>4766</v>
      </c>
      <c r="H229" s="31">
        <f t="shared" si="36"/>
        <v>6232.080000000001</v>
      </c>
      <c r="I229" s="169">
        <v>41191</v>
      </c>
      <c r="J229" s="129">
        <v>0</v>
      </c>
      <c r="K229" s="37">
        <f t="shared" si="37"/>
        <v>42158.48</v>
      </c>
      <c r="L229" s="37">
        <f t="shared" si="41"/>
        <v>12685.486632</v>
      </c>
      <c r="M229" s="37">
        <v>495</v>
      </c>
      <c r="N229" s="37">
        <v>0</v>
      </c>
      <c r="O229" s="37">
        <f t="shared" si="38"/>
        <v>611.2979600000001</v>
      </c>
      <c r="P229" s="33">
        <v>153</v>
      </c>
      <c r="Q229" s="37">
        <v>6517</v>
      </c>
      <c r="R229" s="37">
        <v>375</v>
      </c>
      <c r="S229" s="37">
        <f t="shared" si="39"/>
        <v>20836.784592</v>
      </c>
      <c r="T229" s="152">
        <f t="shared" si="40"/>
        <v>62995.26459200001</v>
      </c>
      <c r="U229" s="167"/>
    </row>
    <row r="230" spans="1:21" s="148" customFormat="1" ht="18" customHeight="1">
      <c r="A230" s="42">
        <v>104</v>
      </c>
      <c r="B230" s="34">
        <v>2028</v>
      </c>
      <c r="C230" s="30" t="s">
        <v>109</v>
      </c>
      <c r="D230" s="126" t="s">
        <v>319</v>
      </c>
      <c r="E230" s="35" t="s">
        <v>118</v>
      </c>
      <c r="F230" s="36">
        <v>25467.6</v>
      </c>
      <c r="G230" s="31">
        <v>4766</v>
      </c>
      <c r="H230" s="31">
        <f t="shared" si="36"/>
        <v>5093.52</v>
      </c>
      <c r="I230" s="133">
        <v>41081</v>
      </c>
      <c r="J230" s="129">
        <v>0</v>
      </c>
      <c r="K230" s="37">
        <f t="shared" si="37"/>
        <v>35327.119999999995</v>
      </c>
      <c r="L230" s="37">
        <f t="shared" si="41"/>
        <v>10629.930407999998</v>
      </c>
      <c r="M230" s="37">
        <v>495</v>
      </c>
      <c r="N230" s="37">
        <v>0</v>
      </c>
      <c r="O230" s="37">
        <f t="shared" si="38"/>
        <v>512.24324</v>
      </c>
      <c r="P230" s="33">
        <v>153</v>
      </c>
      <c r="Q230" s="37">
        <v>6517</v>
      </c>
      <c r="R230" s="37">
        <v>375</v>
      </c>
      <c r="S230" s="37">
        <f t="shared" si="39"/>
        <v>18682.173647999996</v>
      </c>
      <c r="T230" s="152">
        <f t="shared" si="40"/>
        <v>54009.29364799999</v>
      </c>
      <c r="U230" s="167"/>
    </row>
    <row r="231" spans="1:21" s="148" customFormat="1" ht="18" customHeight="1">
      <c r="A231" s="42">
        <v>105</v>
      </c>
      <c r="B231" s="34">
        <v>2031</v>
      </c>
      <c r="C231" s="30" t="s">
        <v>109</v>
      </c>
      <c r="D231" s="126" t="s">
        <v>320</v>
      </c>
      <c r="E231" s="35" t="s">
        <v>105</v>
      </c>
      <c r="F231" s="36">
        <v>44197</v>
      </c>
      <c r="G231" s="31">
        <v>4766</v>
      </c>
      <c r="H231" s="31">
        <f t="shared" si="36"/>
        <v>8839.4</v>
      </c>
      <c r="I231" s="133">
        <v>40966</v>
      </c>
      <c r="J231" s="129">
        <v>0</v>
      </c>
      <c r="K231" s="37">
        <f t="shared" si="37"/>
        <v>57802.4</v>
      </c>
      <c r="L231" s="37">
        <f t="shared" si="41"/>
        <v>17392.74216</v>
      </c>
      <c r="M231" s="37">
        <v>495</v>
      </c>
      <c r="N231" s="37">
        <v>0</v>
      </c>
      <c r="O231" s="37">
        <f t="shared" si="38"/>
        <v>838.1348</v>
      </c>
      <c r="P231" s="33">
        <v>153</v>
      </c>
      <c r="Q231" s="37">
        <v>6517</v>
      </c>
      <c r="R231" s="37">
        <v>375</v>
      </c>
      <c r="S231" s="37">
        <f t="shared" si="39"/>
        <v>25770.87696</v>
      </c>
      <c r="T231" s="152">
        <f t="shared" si="40"/>
        <v>83573.27696</v>
      </c>
      <c r="U231" s="167"/>
    </row>
    <row r="232" spans="1:21" s="148" customFormat="1" ht="18" customHeight="1">
      <c r="A232" s="42">
        <v>106</v>
      </c>
      <c r="B232" s="34">
        <v>2032</v>
      </c>
      <c r="C232" s="30" t="s">
        <v>109</v>
      </c>
      <c r="D232" s="126" t="s">
        <v>321</v>
      </c>
      <c r="E232" s="35" t="s">
        <v>118</v>
      </c>
      <c r="F232" s="36">
        <v>25467.6</v>
      </c>
      <c r="G232" s="31">
        <v>4766</v>
      </c>
      <c r="H232" s="31">
        <f t="shared" si="36"/>
        <v>5093.52</v>
      </c>
      <c r="I232" s="133">
        <v>41081</v>
      </c>
      <c r="J232" s="129">
        <v>0</v>
      </c>
      <c r="K232" s="37">
        <f t="shared" si="37"/>
        <v>35327.119999999995</v>
      </c>
      <c r="L232" s="37">
        <f t="shared" si="41"/>
        <v>10629.930407999998</v>
      </c>
      <c r="M232" s="37">
        <v>495</v>
      </c>
      <c r="N232" s="37">
        <v>0</v>
      </c>
      <c r="O232" s="37">
        <f t="shared" si="38"/>
        <v>512.24324</v>
      </c>
      <c r="P232" s="33">
        <v>153</v>
      </c>
      <c r="Q232" s="37">
        <v>0</v>
      </c>
      <c r="R232" s="37">
        <v>0</v>
      </c>
      <c r="S232" s="37">
        <f t="shared" si="39"/>
        <v>11790.173647999998</v>
      </c>
      <c r="T232" s="152">
        <f t="shared" si="40"/>
        <v>47117.29364799999</v>
      </c>
      <c r="U232" s="167"/>
    </row>
    <row r="233" spans="1:21" s="148" customFormat="1" ht="18" customHeight="1">
      <c r="A233" s="42">
        <v>107</v>
      </c>
      <c r="B233" s="34">
        <v>2033</v>
      </c>
      <c r="C233" s="30" t="s">
        <v>109</v>
      </c>
      <c r="D233" s="126" t="s">
        <v>322</v>
      </c>
      <c r="E233" s="35" t="s">
        <v>132</v>
      </c>
      <c r="F233" s="36">
        <v>41258.4</v>
      </c>
      <c r="G233" s="31">
        <v>4766</v>
      </c>
      <c r="H233" s="31">
        <f t="shared" si="36"/>
        <v>8251.68</v>
      </c>
      <c r="I233" s="39">
        <v>41446</v>
      </c>
      <c r="J233" s="32">
        <v>0</v>
      </c>
      <c r="K233" s="37">
        <f t="shared" si="37"/>
        <v>54276.08</v>
      </c>
      <c r="L233" s="37">
        <f t="shared" si="41"/>
        <v>16331.672472</v>
      </c>
      <c r="M233" s="37">
        <v>0</v>
      </c>
      <c r="N233" s="37">
        <v>0</v>
      </c>
      <c r="O233" s="37">
        <f t="shared" si="38"/>
        <v>787.0031600000001</v>
      </c>
      <c r="P233" s="33">
        <v>153</v>
      </c>
      <c r="Q233" s="37">
        <v>0</v>
      </c>
      <c r="R233" s="37">
        <v>0</v>
      </c>
      <c r="S233" s="37">
        <f t="shared" si="39"/>
        <v>17271.675632</v>
      </c>
      <c r="T233" s="152">
        <f t="shared" si="40"/>
        <v>71547.755632</v>
      </c>
      <c r="U233" s="167"/>
    </row>
    <row r="234" spans="1:21" s="148" customFormat="1" ht="18" customHeight="1">
      <c r="A234" s="42">
        <v>108</v>
      </c>
      <c r="B234" s="34">
        <v>2034</v>
      </c>
      <c r="C234" s="30" t="s">
        <v>109</v>
      </c>
      <c r="D234" s="126" t="s">
        <v>323</v>
      </c>
      <c r="E234" s="35" t="s">
        <v>118</v>
      </c>
      <c r="F234" s="36">
        <v>25467.6</v>
      </c>
      <c r="G234" s="31">
        <v>4766</v>
      </c>
      <c r="H234" s="31">
        <f t="shared" si="36"/>
        <v>5093.52</v>
      </c>
      <c r="I234" s="133">
        <v>41081</v>
      </c>
      <c r="J234" s="129">
        <v>0</v>
      </c>
      <c r="K234" s="37">
        <f t="shared" si="37"/>
        <v>35327.119999999995</v>
      </c>
      <c r="L234" s="37">
        <f t="shared" si="41"/>
        <v>10629.930407999998</v>
      </c>
      <c r="M234" s="37">
        <v>495</v>
      </c>
      <c r="N234" s="37">
        <v>0</v>
      </c>
      <c r="O234" s="37">
        <f t="shared" si="38"/>
        <v>512.24324</v>
      </c>
      <c r="P234" s="33">
        <v>153</v>
      </c>
      <c r="Q234" s="37">
        <v>2579</v>
      </c>
      <c r="R234" s="37">
        <v>278</v>
      </c>
      <c r="S234" s="37">
        <f t="shared" si="39"/>
        <v>14647.173647999998</v>
      </c>
      <c r="T234" s="152">
        <f t="shared" si="40"/>
        <v>49974.29364799999</v>
      </c>
      <c r="U234" s="167"/>
    </row>
    <row r="235" spans="1:21" s="148" customFormat="1" ht="18" customHeight="1">
      <c r="A235" s="42">
        <v>109</v>
      </c>
      <c r="B235" s="34">
        <v>2036</v>
      </c>
      <c r="C235" s="30" t="s">
        <v>109</v>
      </c>
      <c r="D235" s="126" t="s">
        <v>324</v>
      </c>
      <c r="E235" s="35" t="s">
        <v>108</v>
      </c>
      <c r="F235" s="36">
        <v>31160</v>
      </c>
      <c r="G235" s="31">
        <v>4766</v>
      </c>
      <c r="H235" s="31">
        <f t="shared" si="36"/>
        <v>6232</v>
      </c>
      <c r="I235" s="39">
        <v>41191</v>
      </c>
      <c r="J235" s="32">
        <v>0</v>
      </c>
      <c r="K235" s="37">
        <f t="shared" si="37"/>
        <v>42158</v>
      </c>
      <c r="L235" s="37">
        <f t="shared" si="41"/>
        <v>12685.3422</v>
      </c>
      <c r="M235" s="37">
        <v>495</v>
      </c>
      <c r="N235" s="37">
        <v>0</v>
      </c>
      <c r="O235" s="37">
        <f t="shared" si="38"/>
        <v>611.291</v>
      </c>
      <c r="P235" s="33">
        <v>153</v>
      </c>
      <c r="Q235" s="37">
        <v>0</v>
      </c>
      <c r="R235" s="37">
        <v>0</v>
      </c>
      <c r="S235" s="37">
        <f t="shared" si="39"/>
        <v>13944.633199999998</v>
      </c>
      <c r="T235" s="152">
        <f t="shared" si="40"/>
        <v>56102.6332</v>
      </c>
      <c r="U235" s="167"/>
    </row>
    <row r="236" spans="1:21" s="148" customFormat="1" ht="18" customHeight="1">
      <c r="A236" s="42">
        <v>110</v>
      </c>
      <c r="B236" s="34">
        <v>2075</v>
      </c>
      <c r="C236" s="30" t="s">
        <v>109</v>
      </c>
      <c r="D236" s="126" t="s">
        <v>325</v>
      </c>
      <c r="E236" s="35" t="s">
        <v>114</v>
      </c>
      <c r="F236" s="36">
        <v>38515</v>
      </c>
      <c r="G236" s="31">
        <v>4766</v>
      </c>
      <c r="H236" s="31">
        <f t="shared" si="36"/>
        <v>7703</v>
      </c>
      <c r="I236" s="39">
        <v>41343</v>
      </c>
      <c r="J236" s="32">
        <v>0</v>
      </c>
      <c r="K236" s="37">
        <f t="shared" si="37"/>
        <v>50984</v>
      </c>
      <c r="L236" s="37">
        <f t="shared" si="41"/>
        <v>15341.0856</v>
      </c>
      <c r="M236" s="37">
        <v>0</v>
      </c>
      <c r="N236" s="37">
        <v>0</v>
      </c>
      <c r="O236" s="37">
        <f t="shared" si="38"/>
        <v>739.268</v>
      </c>
      <c r="P236" s="33">
        <v>153</v>
      </c>
      <c r="Q236" s="37">
        <v>4809</v>
      </c>
      <c r="R236" s="37">
        <v>278</v>
      </c>
      <c r="S236" s="37">
        <f t="shared" si="39"/>
        <v>21320.353600000002</v>
      </c>
      <c r="T236" s="152">
        <f t="shared" si="40"/>
        <v>72304.3536</v>
      </c>
      <c r="U236" s="167"/>
    </row>
    <row r="237" spans="1:21" s="148" customFormat="1" ht="18" customHeight="1">
      <c r="A237" s="42">
        <v>111</v>
      </c>
      <c r="B237" s="34">
        <v>2076</v>
      </c>
      <c r="C237" s="30" t="s">
        <v>109</v>
      </c>
      <c r="D237" s="126" t="s">
        <v>326</v>
      </c>
      <c r="E237" s="35" t="s">
        <v>107</v>
      </c>
      <c r="F237" s="36">
        <v>34756</v>
      </c>
      <c r="G237" s="31">
        <v>4766</v>
      </c>
      <c r="H237" s="31">
        <f t="shared" si="36"/>
        <v>6951.200000000001</v>
      </c>
      <c r="I237" s="133">
        <v>41146</v>
      </c>
      <c r="J237" s="129">
        <v>0</v>
      </c>
      <c r="K237" s="37">
        <f t="shared" si="37"/>
        <v>46473.2</v>
      </c>
      <c r="L237" s="37">
        <f t="shared" si="41"/>
        <v>13983.78588</v>
      </c>
      <c r="M237" s="37">
        <v>495</v>
      </c>
      <c r="N237" s="37">
        <v>0</v>
      </c>
      <c r="O237" s="37">
        <f t="shared" si="38"/>
        <v>673.8614</v>
      </c>
      <c r="P237" s="33">
        <v>153</v>
      </c>
      <c r="Q237" s="37">
        <v>1683</v>
      </c>
      <c r="R237" s="37">
        <v>226</v>
      </c>
      <c r="S237" s="37">
        <f t="shared" si="39"/>
        <v>17214.647279999997</v>
      </c>
      <c r="T237" s="152">
        <f t="shared" si="40"/>
        <v>63687.847279999994</v>
      </c>
      <c r="U237" s="167"/>
    </row>
    <row r="238" spans="1:21" s="148" customFormat="1" ht="18" customHeight="1">
      <c r="A238" s="42">
        <v>112</v>
      </c>
      <c r="B238" s="34">
        <v>2079</v>
      </c>
      <c r="C238" s="30" t="s">
        <v>109</v>
      </c>
      <c r="D238" s="126" t="s">
        <v>327</v>
      </c>
      <c r="E238" s="35" t="s">
        <v>108</v>
      </c>
      <c r="F238" s="36">
        <v>31160.4</v>
      </c>
      <c r="G238" s="31">
        <v>4766</v>
      </c>
      <c r="H238" s="31">
        <f t="shared" si="36"/>
        <v>6232.080000000001</v>
      </c>
      <c r="I238" s="169">
        <v>41191</v>
      </c>
      <c r="J238" s="129">
        <v>0</v>
      </c>
      <c r="K238" s="37">
        <f t="shared" si="37"/>
        <v>42158.48</v>
      </c>
      <c r="L238" s="37">
        <f t="shared" si="41"/>
        <v>12685.486632</v>
      </c>
      <c r="M238" s="37">
        <v>495</v>
      </c>
      <c r="N238" s="37">
        <v>0</v>
      </c>
      <c r="O238" s="37">
        <f t="shared" si="38"/>
        <v>611.2979600000001</v>
      </c>
      <c r="P238" s="33">
        <v>153</v>
      </c>
      <c r="Q238" s="37">
        <v>6517</v>
      </c>
      <c r="R238" s="37">
        <v>375</v>
      </c>
      <c r="S238" s="37">
        <f t="shared" si="39"/>
        <v>20836.784592</v>
      </c>
      <c r="T238" s="152">
        <f t="shared" si="40"/>
        <v>62995.26459200001</v>
      </c>
      <c r="U238" s="167"/>
    </row>
    <row r="239" spans="1:21" s="148" customFormat="1" ht="18" customHeight="1">
      <c r="A239" s="42">
        <v>113</v>
      </c>
      <c r="B239" s="34">
        <v>2082</v>
      </c>
      <c r="C239" s="30" t="s">
        <v>109</v>
      </c>
      <c r="D239" s="126" t="s">
        <v>328</v>
      </c>
      <c r="E239" s="35" t="s">
        <v>115</v>
      </c>
      <c r="F239" s="36">
        <v>28464</v>
      </c>
      <c r="G239" s="31">
        <v>4766</v>
      </c>
      <c r="H239" s="31">
        <f t="shared" si="36"/>
        <v>5692.8</v>
      </c>
      <c r="I239" s="39">
        <v>41191</v>
      </c>
      <c r="J239" s="32">
        <v>0</v>
      </c>
      <c r="K239" s="37">
        <f t="shared" si="37"/>
        <v>38922.8</v>
      </c>
      <c r="L239" s="37">
        <f t="shared" si="41"/>
        <v>11711.87052</v>
      </c>
      <c r="M239" s="37">
        <v>495</v>
      </c>
      <c r="N239" s="37">
        <v>0</v>
      </c>
      <c r="O239" s="37">
        <f t="shared" si="38"/>
        <v>564.3806000000001</v>
      </c>
      <c r="P239" s="33">
        <v>153</v>
      </c>
      <c r="Q239" s="37">
        <v>2401</v>
      </c>
      <c r="R239" s="37">
        <v>226</v>
      </c>
      <c r="S239" s="37">
        <f t="shared" si="39"/>
        <v>15551.25112</v>
      </c>
      <c r="T239" s="152">
        <f t="shared" si="40"/>
        <v>54474.051120000004</v>
      </c>
      <c r="U239" s="167"/>
    </row>
    <row r="240" spans="1:21" s="148" customFormat="1" ht="18" customHeight="1">
      <c r="A240" s="42">
        <v>114</v>
      </c>
      <c r="B240" s="34">
        <v>2084</v>
      </c>
      <c r="C240" s="30" t="s">
        <v>109</v>
      </c>
      <c r="D240" s="126" t="s">
        <v>329</v>
      </c>
      <c r="E240" s="35" t="s">
        <v>114</v>
      </c>
      <c r="F240" s="36">
        <v>38515</v>
      </c>
      <c r="G240" s="31">
        <v>4766</v>
      </c>
      <c r="H240" s="31">
        <f t="shared" si="36"/>
        <v>7703</v>
      </c>
      <c r="I240" s="39">
        <v>41257</v>
      </c>
      <c r="J240" s="32">
        <v>0</v>
      </c>
      <c r="K240" s="37">
        <f t="shared" si="37"/>
        <v>50984</v>
      </c>
      <c r="L240" s="37">
        <f t="shared" si="41"/>
        <v>15341.0856</v>
      </c>
      <c r="M240" s="37">
        <v>0</v>
      </c>
      <c r="N240" s="37">
        <v>0</v>
      </c>
      <c r="O240" s="37">
        <f t="shared" si="38"/>
        <v>739.268</v>
      </c>
      <c r="P240" s="33">
        <v>153</v>
      </c>
      <c r="Q240" s="37">
        <v>6517</v>
      </c>
      <c r="R240" s="37">
        <v>375</v>
      </c>
      <c r="S240" s="37">
        <f t="shared" si="39"/>
        <v>23125.353600000002</v>
      </c>
      <c r="T240" s="152">
        <f t="shared" si="40"/>
        <v>74109.3536</v>
      </c>
      <c r="U240" s="167"/>
    </row>
    <row r="241" spans="1:21" s="148" customFormat="1" ht="18" customHeight="1">
      <c r="A241" s="42">
        <v>115</v>
      </c>
      <c r="B241" s="34">
        <v>2085</v>
      </c>
      <c r="C241" s="30" t="s">
        <v>109</v>
      </c>
      <c r="D241" s="126" t="s">
        <v>330</v>
      </c>
      <c r="E241" s="35" t="s">
        <v>105</v>
      </c>
      <c r="F241" s="36">
        <v>44197</v>
      </c>
      <c r="G241" s="31">
        <v>4766</v>
      </c>
      <c r="H241" s="31">
        <f t="shared" si="36"/>
        <v>8839.4</v>
      </c>
      <c r="I241" s="39">
        <v>41280</v>
      </c>
      <c r="J241" s="32">
        <v>0</v>
      </c>
      <c r="K241" s="37">
        <f t="shared" si="37"/>
        <v>57802.4</v>
      </c>
      <c r="L241" s="37">
        <f t="shared" si="41"/>
        <v>17392.74216</v>
      </c>
      <c r="M241" s="37">
        <v>0</v>
      </c>
      <c r="N241" s="37">
        <v>0</v>
      </c>
      <c r="O241" s="37">
        <f t="shared" si="38"/>
        <v>838.1348</v>
      </c>
      <c r="P241" s="33">
        <v>153</v>
      </c>
      <c r="Q241" s="37">
        <v>0</v>
      </c>
      <c r="R241" s="37">
        <v>0</v>
      </c>
      <c r="S241" s="37">
        <f t="shared" si="39"/>
        <v>18383.87696</v>
      </c>
      <c r="T241" s="152">
        <f t="shared" si="40"/>
        <v>76186.27696</v>
      </c>
      <c r="U241" s="167"/>
    </row>
    <row r="242" spans="1:21" s="148" customFormat="1" ht="18" customHeight="1">
      <c r="A242" s="42">
        <v>116</v>
      </c>
      <c r="B242" s="34">
        <v>2086</v>
      </c>
      <c r="C242" s="30" t="s">
        <v>109</v>
      </c>
      <c r="D242" s="126" t="s">
        <v>331</v>
      </c>
      <c r="E242" s="35" t="s">
        <v>106</v>
      </c>
      <c r="F242" s="36">
        <v>32358</v>
      </c>
      <c r="G242" s="31">
        <v>4766</v>
      </c>
      <c r="H242" s="31">
        <f t="shared" si="36"/>
        <v>6471.6</v>
      </c>
      <c r="I242" s="39">
        <v>41354</v>
      </c>
      <c r="J242" s="32">
        <v>0</v>
      </c>
      <c r="K242" s="37">
        <f t="shared" si="37"/>
        <v>43595.6</v>
      </c>
      <c r="L242" s="37">
        <f t="shared" si="41"/>
        <v>13117.91604</v>
      </c>
      <c r="M242" s="37">
        <v>495</v>
      </c>
      <c r="N242" s="37">
        <v>0</v>
      </c>
      <c r="O242" s="37">
        <f t="shared" si="38"/>
        <v>632.1362</v>
      </c>
      <c r="P242" s="33">
        <v>153</v>
      </c>
      <c r="Q242" s="37">
        <v>0</v>
      </c>
      <c r="R242" s="37">
        <v>0</v>
      </c>
      <c r="S242" s="37">
        <f t="shared" si="39"/>
        <v>14398.05224</v>
      </c>
      <c r="T242" s="152">
        <f t="shared" si="40"/>
        <v>57993.652239999996</v>
      </c>
      <c r="U242" s="167"/>
    </row>
    <row r="243" spans="1:21" s="148" customFormat="1" ht="18" customHeight="1">
      <c r="A243" s="42">
        <v>117</v>
      </c>
      <c r="B243" s="34">
        <v>2087</v>
      </c>
      <c r="C243" s="30" t="s">
        <v>109</v>
      </c>
      <c r="D243" s="126" t="s">
        <v>332</v>
      </c>
      <c r="E243" s="35" t="s">
        <v>118</v>
      </c>
      <c r="F243" s="36">
        <v>25468</v>
      </c>
      <c r="G243" s="31">
        <v>4766</v>
      </c>
      <c r="H243" s="31">
        <f t="shared" si="36"/>
        <v>5093.6</v>
      </c>
      <c r="I243" s="133">
        <v>41081</v>
      </c>
      <c r="J243" s="129">
        <v>0</v>
      </c>
      <c r="K243" s="37">
        <f t="shared" si="37"/>
        <v>35327.6</v>
      </c>
      <c r="L243" s="37">
        <f t="shared" si="41"/>
        <v>10630.07484</v>
      </c>
      <c r="M243" s="37">
        <v>495</v>
      </c>
      <c r="N243" s="37">
        <v>0</v>
      </c>
      <c r="O243" s="37">
        <f t="shared" si="38"/>
        <v>512.2502</v>
      </c>
      <c r="P243" s="33">
        <v>153</v>
      </c>
      <c r="Q243" s="37">
        <v>4809</v>
      </c>
      <c r="R243" s="37">
        <v>278</v>
      </c>
      <c r="S243" s="37">
        <f t="shared" si="39"/>
        <v>16877.32504</v>
      </c>
      <c r="T243" s="152">
        <f t="shared" si="40"/>
        <v>52204.92504</v>
      </c>
      <c r="U243" s="167"/>
    </row>
    <row r="244" spans="1:21" s="148" customFormat="1" ht="18" customHeight="1">
      <c r="A244" s="42">
        <v>118</v>
      </c>
      <c r="B244" s="34">
        <v>2088</v>
      </c>
      <c r="C244" s="30" t="s">
        <v>109</v>
      </c>
      <c r="D244" s="126" t="s">
        <v>333</v>
      </c>
      <c r="E244" s="35" t="s">
        <v>108</v>
      </c>
      <c r="F244" s="36">
        <v>31160</v>
      </c>
      <c r="G244" s="31">
        <v>4766</v>
      </c>
      <c r="H244" s="31">
        <f t="shared" si="36"/>
        <v>6232</v>
      </c>
      <c r="I244" s="39">
        <v>41191</v>
      </c>
      <c r="J244" s="32">
        <v>0</v>
      </c>
      <c r="K244" s="37">
        <f t="shared" si="37"/>
        <v>42158</v>
      </c>
      <c r="L244" s="37">
        <f t="shared" si="41"/>
        <v>12685.3422</v>
      </c>
      <c r="M244" s="37">
        <v>495</v>
      </c>
      <c r="N244" s="37">
        <v>0</v>
      </c>
      <c r="O244" s="37">
        <f t="shared" si="38"/>
        <v>611.291</v>
      </c>
      <c r="P244" s="33">
        <v>153</v>
      </c>
      <c r="Q244" s="37">
        <v>2401</v>
      </c>
      <c r="R244" s="37">
        <v>226</v>
      </c>
      <c r="S244" s="37">
        <f t="shared" si="39"/>
        <v>16571.633199999997</v>
      </c>
      <c r="T244" s="152">
        <f t="shared" si="40"/>
        <v>58729.6332</v>
      </c>
      <c r="U244" s="167"/>
    </row>
    <row r="245" spans="1:21" s="148" customFormat="1" ht="18" customHeight="1">
      <c r="A245" s="42">
        <v>119</v>
      </c>
      <c r="B245" s="34">
        <v>2091</v>
      </c>
      <c r="C245" s="30" t="s">
        <v>109</v>
      </c>
      <c r="D245" s="126" t="s">
        <v>334</v>
      </c>
      <c r="E245" s="35" t="s">
        <v>108</v>
      </c>
      <c r="F245" s="36">
        <v>31160</v>
      </c>
      <c r="G245" s="31">
        <v>4766</v>
      </c>
      <c r="H245" s="31">
        <f t="shared" si="36"/>
        <v>6232</v>
      </c>
      <c r="I245" s="39">
        <v>41191</v>
      </c>
      <c r="J245" s="32">
        <v>0</v>
      </c>
      <c r="K245" s="37">
        <f t="shared" si="37"/>
        <v>42158</v>
      </c>
      <c r="L245" s="37">
        <f t="shared" si="41"/>
        <v>12685.3422</v>
      </c>
      <c r="M245" s="37">
        <v>495</v>
      </c>
      <c r="N245" s="37">
        <v>0</v>
      </c>
      <c r="O245" s="37">
        <f t="shared" si="38"/>
        <v>611.291</v>
      </c>
      <c r="P245" s="33">
        <v>153</v>
      </c>
      <c r="Q245" s="37">
        <v>2579</v>
      </c>
      <c r="R245" s="37">
        <v>278</v>
      </c>
      <c r="S245" s="37">
        <f t="shared" si="39"/>
        <v>16801.633199999997</v>
      </c>
      <c r="T245" s="152">
        <f t="shared" si="40"/>
        <v>58959.6332</v>
      </c>
      <c r="U245" s="167"/>
    </row>
    <row r="246" spans="1:21" s="148" customFormat="1" ht="18" customHeight="1">
      <c r="A246" s="42">
        <v>120</v>
      </c>
      <c r="B246" s="34">
        <v>2092</v>
      </c>
      <c r="C246" s="30" t="s">
        <v>109</v>
      </c>
      <c r="D246" s="126" t="s">
        <v>335</v>
      </c>
      <c r="E246" s="35" t="s">
        <v>120</v>
      </c>
      <c r="F246" s="36">
        <v>23969</v>
      </c>
      <c r="G246" s="31">
        <v>4766</v>
      </c>
      <c r="H246" s="31">
        <f t="shared" si="36"/>
        <v>4793.8</v>
      </c>
      <c r="I246" s="133">
        <v>41092</v>
      </c>
      <c r="J246" s="131">
        <v>0</v>
      </c>
      <c r="K246" s="37">
        <f t="shared" si="37"/>
        <v>33528.8</v>
      </c>
      <c r="L246" s="37">
        <f t="shared" si="41"/>
        <v>10088.815920000001</v>
      </c>
      <c r="M246" s="37">
        <v>495</v>
      </c>
      <c r="N246" s="37">
        <v>0</v>
      </c>
      <c r="O246" s="37">
        <f t="shared" si="38"/>
        <v>486.16760000000005</v>
      </c>
      <c r="P246" s="33">
        <v>153</v>
      </c>
      <c r="Q246" s="37">
        <v>1683</v>
      </c>
      <c r="R246" s="37">
        <v>226</v>
      </c>
      <c r="S246" s="37">
        <f t="shared" si="39"/>
        <v>13131.983520000002</v>
      </c>
      <c r="T246" s="152">
        <f t="shared" si="40"/>
        <v>46660.783520000005</v>
      </c>
      <c r="U246" s="167"/>
    </row>
    <row r="247" spans="1:21" s="148" customFormat="1" ht="18" customHeight="1">
      <c r="A247" s="42">
        <v>121</v>
      </c>
      <c r="B247" s="34">
        <v>2093</v>
      </c>
      <c r="C247" s="30" t="s">
        <v>109</v>
      </c>
      <c r="D247" s="126" t="s">
        <v>336</v>
      </c>
      <c r="E247" s="35" t="s">
        <v>117</v>
      </c>
      <c r="F247" s="36">
        <v>37213</v>
      </c>
      <c r="G247" s="31">
        <v>4766</v>
      </c>
      <c r="H247" s="31">
        <f t="shared" si="36"/>
        <v>7442.6</v>
      </c>
      <c r="I247" s="133">
        <v>40910</v>
      </c>
      <c r="J247" s="129">
        <v>0</v>
      </c>
      <c r="K247" s="37">
        <f t="shared" si="37"/>
        <v>49421.6</v>
      </c>
      <c r="L247" s="37">
        <f t="shared" si="41"/>
        <v>14870.959439999999</v>
      </c>
      <c r="M247" s="37">
        <v>495</v>
      </c>
      <c r="N247" s="37">
        <v>0</v>
      </c>
      <c r="O247" s="37">
        <f t="shared" si="38"/>
        <v>716.6132</v>
      </c>
      <c r="P247" s="33">
        <v>153</v>
      </c>
      <c r="Q247" s="37">
        <v>2401</v>
      </c>
      <c r="R247" s="37">
        <v>226</v>
      </c>
      <c r="S247" s="37">
        <f t="shared" si="39"/>
        <v>18862.57264</v>
      </c>
      <c r="T247" s="152">
        <f t="shared" si="40"/>
        <v>68284.17264</v>
      </c>
      <c r="U247" s="167"/>
    </row>
    <row r="248" spans="1:21" s="148" customFormat="1" ht="18" customHeight="1">
      <c r="A248" s="42">
        <v>122</v>
      </c>
      <c r="B248" s="34">
        <v>2094</v>
      </c>
      <c r="C248" s="30" t="s">
        <v>109</v>
      </c>
      <c r="D248" s="126" t="s">
        <v>337</v>
      </c>
      <c r="E248" s="35" t="s">
        <v>106</v>
      </c>
      <c r="F248" s="36">
        <v>32358</v>
      </c>
      <c r="G248" s="31">
        <v>4766</v>
      </c>
      <c r="H248" s="31">
        <f t="shared" si="36"/>
        <v>6471.6</v>
      </c>
      <c r="I248" s="39">
        <v>41352</v>
      </c>
      <c r="J248" s="32">
        <v>0</v>
      </c>
      <c r="K248" s="37">
        <f t="shared" si="37"/>
        <v>43595.6</v>
      </c>
      <c r="L248" s="37">
        <f t="shared" si="41"/>
        <v>13117.91604</v>
      </c>
      <c r="M248" s="37">
        <v>495</v>
      </c>
      <c r="N248" s="37">
        <v>0</v>
      </c>
      <c r="O248" s="37">
        <f t="shared" si="38"/>
        <v>632.1362</v>
      </c>
      <c r="P248" s="33">
        <v>153</v>
      </c>
      <c r="Q248" s="37">
        <v>1683</v>
      </c>
      <c r="R248" s="37">
        <v>226</v>
      </c>
      <c r="S248" s="37">
        <f t="shared" si="39"/>
        <v>16307.05224</v>
      </c>
      <c r="T248" s="152">
        <f t="shared" si="40"/>
        <v>59902.652239999996</v>
      </c>
      <c r="U248" s="167"/>
    </row>
    <row r="249" spans="1:21" s="148" customFormat="1" ht="18" customHeight="1" thickBot="1">
      <c r="A249" s="42">
        <v>123</v>
      </c>
      <c r="B249" s="111">
        <v>2094</v>
      </c>
      <c r="C249" s="122" t="s">
        <v>109</v>
      </c>
      <c r="D249" s="127" t="s">
        <v>338</v>
      </c>
      <c r="E249" s="112" t="s">
        <v>105</v>
      </c>
      <c r="F249" s="113">
        <v>44197</v>
      </c>
      <c r="G249" s="114">
        <v>4766</v>
      </c>
      <c r="H249" s="114">
        <f t="shared" si="36"/>
        <v>8839.4</v>
      </c>
      <c r="I249" s="115">
        <v>41392</v>
      </c>
      <c r="J249" s="116">
        <v>0</v>
      </c>
      <c r="K249" s="117">
        <f t="shared" si="37"/>
        <v>57802.4</v>
      </c>
      <c r="L249" s="117">
        <f t="shared" si="41"/>
        <v>17392.74216</v>
      </c>
      <c r="M249" s="117">
        <v>495</v>
      </c>
      <c r="N249" s="117">
        <v>0</v>
      </c>
      <c r="O249" s="117">
        <f t="shared" si="38"/>
        <v>838.1348</v>
      </c>
      <c r="P249" s="118">
        <v>153</v>
      </c>
      <c r="Q249" s="117">
        <v>6517</v>
      </c>
      <c r="R249" s="117">
        <v>375</v>
      </c>
      <c r="S249" s="117">
        <f t="shared" si="39"/>
        <v>25770.87696</v>
      </c>
      <c r="T249" s="155">
        <f t="shared" si="40"/>
        <v>83573.27696</v>
      </c>
      <c r="U249" s="167"/>
    </row>
    <row r="250" spans="1:21" s="148" customFormat="1" ht="18" customHeight="1" thickBot="1">
      <c r="A250" s="103"/>
      <c r="B250" s="104"/>
      <c r="C250" s="104"/>
      <c r="D250" s="105" t="s">
        <v>59</v>
      </c>
      <c r="E250" s="106" t="s">
        <v>58</v>
      </c>
      <c r="F250" s="107">
        <f>SUM(F225:F249)</f>
        <v>830697.8</v>
      </c>
      <c r="G250" s="107">
        <f>SUM(G225:G249)</f>
        <v>119150</v>
      </c>
      <c r="H250" s="107">
        <f>SUM(H225:H249)</f>
        <v>166139.56</v>
      </c>
      <c r="I250" s="108" t="s">
        <v>58</v>
      </c>
      <c r="J250" s="107">
        <f aca="true" t="shared" si="42" ref="J250:T250">SUM(J225:J249)</f>
        <v>0</v>
      </c>
      <c r="K250" s="107">
        <f t="shared" si="42"/>
        <v>1115987.36</v>
      </c>
      <c r="L250" s="107">
        <f t="shared" si="42"/>
        <v>335800.596624</v>
      </c>
      <c r="M250" s="107">
        <f t="shared" si="42"/>
        <v>10395</v>
      </c>
      <c r="N250" s="107">
        <f t="shared" si="42"/>
        <v>0</v>
      </c>
      <c r="O250" s="109">
        <f t="shared" si="42"/>
        <v>16181.81672</v>
      </c>
      <c r="P250" s="109">
        <f t="shared" si="42"/>
        <v>3825</v>
      </c>
      <c r="Q250" s="109">
        <f t="shared" si="42"/>
        <v>75048</v>
      </c>
      <c r="R250" s="109">
        <f t="shared" si="42"/>
        <v>5319</v>
      </c>
      <c r="S250" s="109">
        <f t="shared" si="42"/>
        <v>446569.4133440001</v>
      </c>
      <c r="T250" s="147">
        <f t="shared" si="42"/>
        <v>1562556.773344</v>
      </c>
      <c r="U250" s="167"/>
    </row>
    <row r="251" spans="1:20" s="148" customFormat="1" ht="11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s="148" customFormat="1" ht="11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s="148" customFormat="1" ht="11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s="148" customFormat="1" ht="11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s="148" customFormat="1" ht="11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s="148" customFormat="1" ht="11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s="148" customFormat="1" ht="12.75">
      <c r="A257" s="3" t="s">
        <v>1</v>
      </c>
      <c r="B257" s="4"/>
      <c r="C257" s="4"/>
      <c r="D257" s="4"/>
      <c r="E257" s="4"/>
      <c r="F257" s="5" t="s">
        <v>0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6"/>
      <c r="T257" s="6"/>
    </row>
    <row r="258" spans="1:20" s="148" customFormat="1" ht="12.75">
      <c r="A258" s="3" t="s">
        <v>2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s="148" customFormat="1" ht="12.75">
      <c r="A259" s="3" t="s">
        <v>3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s="148" customFormat="1" ht="12.75">
      <c r="A260" s="3" t="s">
        <v>4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7"/>
      <c r="M260" s="7"/>
      <c r="N260" s="7"/>
      <c r="O260" s="7"/>
      <c r="P260" s="7"/>
      <c r="Q260" s="7"/>
      <c r="R260" s="7"/>
      <c r="S260" s="7"/>
      <c r="T260" s="4"/>
    </row>
    <row r="261" spans="1:20" s="148" customFormat="1" ht="13.5" customHeight="1" thickBot="1">
      <c r="A261" s="4"/>
      <c r="B261" s="4"/>
      <c r="C261" s="4"/>
      <c r="D261" s="4"/>
      <c r="E261" s="4"/>
      <c r="F261" s="8"/>
      <c r="G261" s="8"/>
      <c r="H261" s="8"/>
      <c r="I261" s="8"/>
      <c r="J261" s="8"/>
      <c r="K261" s="4"/>
      <c r="L261" s="4"/>
      <c r="M261" s="4"/>
      <c r="N261" s="4"/>
      <c r="O261" s="4"/>
      <c r="P261" s="4"/>
      <c r="Q261" s="8"/>
      <c r="R261" s="8"/>
      <c r="S261" s="4"/>
      <c r="T261" s="4"/>
    </row>
    <row r="262" spans="1:20" s="148" customFormat="1" ht="12.75" thickBot="1" thickTop="1">
      <c r="A262" s="4"/>
      <c r="B262" s="9" t="s">
        <v>5</v>
      </c>
      <c r="C262" s="10"/>
      <c r="D262" s="10"/>
      <c r="E262" s="10"/>
      <c r="F262" s="10"/>
      <c r="G262" s="10"/>
      <c r="H262" s="10"/>
      <c r="I262" s="10"/>
      <c r="J262" s="11"/>
      <c r="K262" s="4"/>
      <c r="L262" s="4"/>
      <c r="M262" s="4"/>
      <c r="N262" s="4"/>
      <c r="O262" s="4"/>
      <c r="P262" s="4"/>
      <c r="Q262" s="9" t="s">
        <v>5</v>
      </c>
      <c r="R262" s="11"/>
      <c r="S262" s="4"/>
      <c r="T262" s="4"/>
    </row>
    <row r="263" spans="1:20" s="148" customFormat="1" ht="12" thickTop="1">
      <c r="A263" s="4"/>
      <c r="B263" s="12"/>
      <c r="C263" s="6"/>
      <c r="D263" s="6"/>
      <c r="E263" s="6"/>
      <c r="F263" s="6"/>
      <c r="G263" s="6"/>
      <c r="H263" s="6"/>
      <c r="I263" s="6"/>
      <c r="J263" s="13"/>
      <c r="K263" s="4"/>
      <c r="L263" s="4"/>
      <c r="M263" s="4"/>
      <c r="N263" s="4"/>
      <c r="O263" s="4"/>
      <c r="P263" s="4"/>
      <c r="Q263" s="12"/>
      <c r="R263" s="13"/>
      <c r="S263" s="4"/>
      <c r="T263" s="4"/>
    </row>
    <row r="264" spans="1:20" s="148" customFormat="1" ht="12" thickBot="1">
      <c r="A264" s="4"/>
      <c r="B264" s="40" t="s">
        <v>6</v>
      </c>
      <c r="C264" s="14" t="s">
        <v>7</v>
      </c>
      <c r="D264" s="14" t="s">
        <v>8</v>
      </c>
      <c r="E264" s="14" t="s">
        <v>9</v>
      </c>
      <c r="F264" s="14" t="s">
        <v>10</v>
      </c>
      <c r="G264" s="14" t="s">
        <v>11</v>
      </c>
      <c r="H264" s="14" t="s">
        <v>12</v>
      </c>
      <c r="I264" s="14" t="s">
        <v>13</v>
      </c>
      <c r="J264" s="41" t="s">
        <v>14</v>
      </c>
      <c r="K264" s="14" t="s">
        <v>15</v>
      </c>
      <c r="L264" s="14" t="s">
        <v>16</v>
      </c>
      <c r="M264" s="15" t="s">
        <v>17</v>
      </c>
      <c r="N264" s="15" t="s">
        <v>18</v>
      </c>
      <c r="O264" s="15" t="s">
        <v>19</v>
      </c>
      <c r="P264" s="15" t="s">
        <v>20</v>
      </c>
      <c r="Q264" s="40" t="s">
        <v>21</v>
      </c>
      <c r="R264" s="41" t="s">
        <v>22</v>
      </c>
      <c r="S264" s="40" t="s">
        <v>23</v>
      </c>
      <c r="T264" s="16" t="s">
        <v>24</v>
      </c>
    </row>
    <row r="265" spans="1:21" s="148" customFormat="1" ht="11.25">
      <c r="A265" s="45"/>
      <c r="B265" s="61" t="s">
        <v>0</v>
      </c>
      <c r="C265" s="62"/>
      <c r="D265" s="63" t="s">
        <v>0</v>
      </c>
      <c r="E265" s="63" t="s">
        <v>0</v>
      </c>
      <c r="F265" s="63" t="s">
        <v>0</v>
      </c>
      <c r="G265" s="63"/>
      <c r="H265" s="63" t="s">
        <v>0</v>
      </c>
      <c r="I265" s="64" t="s">
        <v>25</v>
      </c>
      <c r="J265" s="65"/>
      <c r="K265" s="46" t="s">
        <v>0</v>
      </c>
      <c r="L265" s="47"/>
      <c r="M265" s="46"/>
      <c r="N265" s="46"/>
      <c r="O265" s="46" t="s">
        <v>26</v>
      </c>
      <c r="P265" s="46"/>
      <c r="Q265" s="66"/>
      <c r="R265" s="67"/>
      <c r="S265" s="48"/>
      <c r="T265" s="46"/>
      <c r="U265" s="167"/>
    </row>
    <row r="266" spans="1:21" s="148" customFormat="1" ht="11.25">
      <c r="A266" s="50"/>
      <c r="B266" s="68" t="s">
        <v>27</v>
      </c>
      <c r="C266" s="69" t="s">
        <v>27</v>
      </c>
      <c r="D266" s="69" t="s">
        <v>28</v>
      </c>
      <c r="E266" s="69" t="s">
        <v>29</v>
      </c>
      <c r="F266" s="69" t="s">
        <v>0</v>
      </c>
      <c r="G266" s="69"/>
      <c r="H266" s="69" t="s">
        <v>0</v>
      </c>
      <c r="I266" s="70"/>
      <c r="J266" s="71"/>
      <c r="K266" s="51" t="s">
        <v>30</v>
      </c>
      <c r="L266" s="52" t="s">
        <v>31</v>
      </c>
      <c r="M266" s="52" t="s">
        <v>32</v>
      </c>
      <c r="N266" s="52" t="s">
        <v>33</v>
      </c>
      <c r="O266" s="52" t="s">
        <v>34</v>
      </c>
      <c r="P266" s="53" t="s">
        <v>35</v>
      </c>
      <c r="Q266" s="72" t="s">
        <v>36</v>
      </c>
      <c r="R266" s="73" t="s">
        <v>37</v>
      </c>
      <c r="S266" s="54" t="s">
        <v>38</v>
      </c>
      <c r="T266" s="51" t="s">
        <v>39</v>
      </c>
      <c r="U266" s="167"/>
    </row>
    <row r="267" spans="1:21" s="148" customFormat="1" ht="12" thickBot="1">
      <c r="A267" s="56" t="s">
        <v>40</v>
      </c>
      <c r="B267" s="74" t="s">
        <v>41</v>
      </c>
      <c r="C267" s="58" t="s">
        <v>42</v>
      </c>
      <c r="D267" s="58" t="s">
        <v>43</v>
      </c>
      <c r="E267" s="58" t="s">
        <v>44</v>
      </c>
      <c r="F267" s="58" t="s">
        <v>45</v>
      </c>
      <c r="G267" s="58" t="s">
        <v>46</v>
      </c>
      <c r="H267" s="58" t="s">
        <v>47</v>
      </c>
      <c r="I267" s="75" t="s">
        <v>48</v>
      </c>
      <c r="J267" s="76" t="s">
        <v>49</v>
      </c>
      <c r="K267" s="57" t="s">
        <v>50</v>
      </c>
      <c r="L267" s="58" t="s">
        <v>51</v>
      </c>
      <c r="M267" s="58" t="s">
        <v>60</v>
      </c>
      <c r="N267" s="58" t="s">
        <v>52</v>
      </c>
      <c r="O267" s="58" t="s">
        <v>53</v>
      </c>
      <c r="P267" s="59" t="s">
        <v>54</v>
      </c>
      <c r="Q267" s="77" t="s">
        <v>55</v>
      </c>
      <c r="R267" s="78" t="s">
        <v>55</v>
      </c>
      <c r="S267" s="57" t="s">
        <v>56</v>
      </c>
      <c r="T267" s="150" t="s">
        <v>57</v>
      </c>
      <c r="U267" s="167"/>
    </row>
    <row r="268" spans="1:21" s="148" customFormat="1" ht="18" customHeight="1">
      <c r="A268" s="42">
        <v>124</v>
      </c>
      <c r="B268" s="29">
        <v>2098</v>
      </c>
      <c r="C268" s="30" t="s">
        <v>124</v>
      </c>
      <c r="D268" s="125" t="s">
        <v>339</v>
      </c>
      <c r="E268" s="30" t="s">
        <v>106</v>
      </c>
      <c r="F268" s="32">
        <v>32358</v>
      </c>
      <c r="G268" s="32">
        <v>4766</v>
      </c>
      <c r="H268" s="31">
        <f aca="true" t="shared" si="43" ref="H268:H292">F268*20%</f>
        <v>6471.6</v>
      </c>
      <c r="I268" s="87">
        <v>41352</v>
      </c>
      <c r="J268" s="32">
        <v>0</v>
      </c>
      <c r="K268" s="89">
        <f aca="true" t="shared" si="44" ref="K268:K292">(+F268+G268+H268+J268)</f>
        <v>43595.6</v>
      </c>
      <c r="L268" s="89">
        <f>+K268*0.3009</f>
        <v>13117.91604</v>
      </c>
      <c r="M268" s="89">
        <v>495</v>
      </c>
      <c r="N268" s="89">
        <v>0</v>
      </c>
      <c r="O268" s="89">
        <f aca="true" t="shared" si="45" ref="O268:O292">+K268*0.0145</f>
        <v>632.1362</v>
      </c>
      <c r="P268" s="89">
        <v>153</v>
      </c>
      <c r="Q268" s="89">
        <v>3781</v>
      </c>
      <c r="R268" s="89">
        <v>224</v>
      </c>
      <c r="S268" s="89">
        <f aca="true" t="shared" si="46" ref="S268:S292">+L268+M268+N268+O268+P268+Q268+R268</f>
        <v>18403.05224</v>
      </c>
      <c r="T268" s="158">
        <f aca="true" t="shared" si="47" ref="T268:T292">+K268+S268</f>
        <v>61998.652239999996</v>
      </c>
      <c r="U268" s="167"/>
    </row>
    <row r="269" spans="1:21" s="148" customFormat="1" ht="18" customHeight="1">
      <c r="A269" s="42">
        <v>125</v>
      </c>
      <c r="B269" s="34">
        <v>2114</v>
      </c>
      <c r="C269" s="30" t="s">
        <v>124</v>
      </c>
      <c r="D269" s="125" t="s">
        <v>340</v>
      </c>
      <c r="E269" s="35" t="s">
        <v>118</v>
      </c>
      <c r="F269" s="36">
        <v>25468</v>
      </c>
      <c r="G269" s="32">
        <v>4766</v>
      </c>
      <c r="H269" s="31">
        <f t="shared" si="43"/>
        <v>5093.6</v>
      </c>
      <c r="I269" s="133">
        <v>41081</v>
      </c>
      <c r="J269" s="129">
        <v>0</v>
      </c>
      <c r="K269" s="37">
        <f t="shared" si="44"/>
        <v>35327.6</v>
      </c>
      <c r="L269" s="37">
        <f aca="true" t="shared" si="48" ref="L269:L292">+K269*0.3009</f>
        <v>10630.07484</v>
      </c>
      <c r="M269" s="37">
        <v>495</v>
      </c>
      <c r="N269" s="37">
        <v>0</v>
      </c>
      <c r="O269" s="37">
        <f t="shared" si="45"/>
        <v>512.2502</v>
      </c>
      <c r="P269" s="37">
        <v>153</v>
      </c>
      <c r="Q269" s="37">
        <v>3781</v>
      </c>
      <c r="R269" s="37">
        <v>224</v>
      </c>
      <c r="S269" s="37">
        <f t="shared" si="46"/>
        <v>15795.32504</v>
      </c>
      <c r="T269" s="152">
        <f t="shared" si="47"/>
        <v>51122.92504</v>
      </c>
      <c r="U269" s="167"/>
    </row>
    <row r="270" spans="1:21" s="148" customFormat="1" ht="18" customHeight="1">
      <c r="A270" s="42">
        <v>126</v>
      </c>
      <c r="B270" s="34">
        <v>2115</v>
      </c>
      <c r="C270" s="30" t="s">
        <v>124</v>
      </c>
      <c r="D270" s="125" t="s">
        <v>341</v>
      </c>
      <c r="E270" s="35" t="s">
        <v>106</v>
      </c>
      <c r="F270" s="36">
        <v>32358</v>
      </c>
      <c r="G270" s="32">
        <v>4766</v>
      </c>
      <c r="H270" s="31">
        <f t="shared" si="43"/>
        <v>6471.6</v>
      </c>
      <c r="I270" s="169">
        <v>41433</v>
      </c>
      <c r="J270" s="131">
        <v>0</v>
      </c>
      <c r="K270" s="37">
        <f t="shared" si="44"/>
        <v>43595.6</v>
      </c>
      <c r="L270" s="37">
        <f t="shared" si="48"/>
        <v>13117.91604</v>
      </c>
      <c r="M270" s="37">
        <v>495</v>
      </c>
      <c r="N270" s="37">
        <v>0</v>
      </c>
      <c r="O270" s="37">
        <f t="shared" si="45"/>
        <v>632.1362</v>
      </c>
      <c r="P270" s="37">
        <v>153</v>
      </c>
      <c r="Q270" s="37">
        <v>0</v>
      </c>
      <c r="R270" s="37">
        <v>0</v>
      </c>
      <c r="S270" s="37">
        <f t="shared" si="46"/>
        <v>14398.05224</v>
      </c>
      <c r="T270" s="152">
        <f t="shared" si="47"/>
        <v>57993.652239999996</v>
      </c>
      <c r="U270" s="167"/>
    </row>
    <row r="271" spans="1:21" s="148" customFormat="1" ht="18" customHeight="1">
      <c r="A271" s="42">
        <v>127</v>
      </c>
      <c r="B271" s="34">
        <v>2116</v>
      </c>
      <c r="C271" s="35" t="s">
        <v>124</v>
      </c>
      <c r="D271" s="126" t="s">
        <v>342</v>
      </c>
      <c r="E271" s="35" t="s">
        <v>104</v>
      </c>
      <c r="F271" s="36">
        <v>33556.8</v>
      </c>
      <c r="G271" s="32">
        <v>4766</v>
      </c>
      <c r="H271" s="31">
        <f t="shared" si="43"/>
        <v>6711.360000000001</v>
      </c>
      <c r="I271" s="133">
        <v>41154</v>
      </c>
      <c r="J271" s="129">
        <v>0</v>
      </c>
      <c r="K271" s="37">
        <f t="shared" si="44"/>
        <v>45034.16</v>
      </c>
      <c r="L271" s="37">
        <f t="shared" si="48"/>
        <v>13550.778744000001</v>
      </c>
      <c r="M271" s="37">
        <v>495</v>
      </c>
      <c r="N271" s="37">
        <v>0</v>
      </c>
      <c r="O271" s="37">
        <f t="shared" si="45"/>
        <v>652.9953200000001</v>
      </c>
      <c r="P271" s="37">
        <v>153</v>
      </c>
      <c r="Q271" s="37">
        <v>6517</v>
      </c>
      <c r="R271" s="37">
        <v>375</v>
      </c>
      <c r="S271" s="37">
        <f t="shared" si="46"/>
        <v>21743.774064</v>
      </c>
      <c r="T271" s="152">
        <f t="shared" si="47"/>
        <v>66777.934064</v>
      </c>
      <c r="U271" s="167"/>
    </row>
    <row r="272" spans="1:21" s="148" customFormat="1" ht="18" customHeight="1">
      <c r="A272" s="42">
        <v>128</v>
      </c>
      <c r="B272" s="34">
        <v>2117</v>
      </c>
      <c r="C272" s="35" t="s">
        <v>124</v>
      </c>
      <c r="D272" s="126" t="s">
        <v>343</v>
      </c>
      <c r="E272" s="35" t="s">
        <v>108</v>
      </c>
      <c r="F272" s="36">
        <v>31160</v>
      </c>
      <c r="G272" s="32">
        <v>4766</v>
      </c>
      <c r="H272" s="31">
        <f t="shared" si="43"/>
        <v>6232</v>
      </c>
      <c r="I272" s="39">
        <v>41191</v>
      </c>
      <c r="J272" s="32">
        <v>0</v>
      </c>
      <c r="K272" s="37">
        <f t="shared" si="44"/>
        <v>42158</v>
      </c>
      <c r="L272" s="37">
        <f t="shared" si="48"/>
        <v>12685.3422</v>
      </c>
      <c r="M272" s="37">
        <v>495</v>
      </c>
      <c r="N272" s="37">
        <v>0</v>
      </c>
      <c r="O272" s="37">
        <f t="shared" si="45"/>
        <v>611.291</v>
      </c>
      <c r="P272" s="37">
        <v>153</v>
      </c>
      <c r="Q272" s="37">
        <v>6517</v>
      </c>
      <c r="R272" s="37">
        <v>375</v>
      </c>
      <c r="S272" s="37">
        <f t="shared" si="46"/>
        <v>20836.633199999997</v>
      </c>
      <c r="T272" s="152">
        <f t="shared" si="47"/>
        <v>62994.6332</v>
      </c>
      <c r="U272" s="167"/>
    </row>
    <row r="273" spans="1:21" s="148" customFormat="1" ht="18" customHeight="1">
      <c r="A273" s="42">
        <v>129</v>
      </c>
      <c r="B273" s="34">
        <v>2119</v>
      </c>
      <c r="C273" s="35" t="s">
        <v>124</v>
      </c>
      <c r="D273" s="126" t="s">
        <v>344</v>
      </c>
      <c r="E273" s="35" t="s">
        <v>108</v>
      </c>
      <c r="F273" s="36">
        <v>31160</v>
      </c>
      <c r="G273" s="32">
        <v>4766</v>
      </c>
      <c r="H273" s="31">
        <f t="shared" si="43"/>
        <v>6232</v>
      </c>
      <c r="I273" s="39">
        <v>41191</v>
      </c>
      <c r="J273" s="32">
        <v>0</v>
      </c>
      <c r="K273" s="37">
        <f t="shared" si="44"/>
        <v>42158</v>
      </c>
      <c r="L273" s="37">
        <f t="shared" si="48"/>
        <v>12685.3422</v>
      </c>
      <c r="M273" s="37">
        <v>495</v>
      </c>
      <c r="N273" s="37">
        <v>0</v>
      </c>
      <c r="O273" s="37">
        <f t="shared" si="45"/>
        <v>611.291</v>
      </c>
      <c r="P273" s="37">
        <v>153</v>
      </c>
      <c r="Q273" s="37">
        <v>6517</v>
      </c>
      <c r="R273" s="37">
        <v>375</v>
      </c>
      <c r="S273" s="37">
        <f t="shared" si="46"/>
        <v>20836.633199999997</v>
      </c>
      <c r="T273" s="152">
        <f t="shared" si="47"/>
        <v>62994.6332</v>
      </c>
      <c r="U273" s="167"/>
    </row>
    <row r="274" spans="1:21" s="148" customFormat="1" ht="18" customHeight="1">
      <c r="A274" s="174">
        <f>A273+1</f>
        <v>130</v>
      </c>
      <c r="B274" s="34">
        <v>2120</v>
      </c>
      <c r="C274" s="35" t="s">
        <v>124</v>
      </c>
      <c r="D274" s="126" t="s">
        <v>345</v>
      </c>
      <c r="E274" s="35" t="s">
        <v>116</v>
      </c>
      <c r="F274" s="36">
        <v>29961.6</v>
      </c>
      <c r="G274" s="32">
        <v>4766</v>
      </c>
      <c r="H274" s="31">
        <f t="shared" si="43"/>
        <v>5992.32</v>
      </c>
      <c r="I274" s="133">
        <v>40898</v>
      </c>
      <c r="J274" s="129">
        <v>0</v>
      </c>
      <c r="K274" s="37">
        <f t="shared" si="44"/>
        <v>40719.92</v>
      </c>
      <c r="L274" s="37">
        <f t="shared" si="48"/>
        <v>12252.623927999999</v>
      </c>
      <c r="M274" s="37">
        <v>495</v>
      </c>
      <c r="N274" s="37">
        <v>0</v>
      </c>
      <c r="O274" s="37">
        <f t="shared" si="45"/>
        <v>590.43884</v>
      </c>
      <c r="P274" s="37">
        <v>153</v>
      </c>
      <c r="Q274" s="37">
        <v>0</v>
      </c>
      <c r="R274" s="37">
        <v>0</v>
      </c>
      <c r="S274" s="37">
        <f t="shared" si="46"/>
        <v>13491.062768</v>
      </c>
      <c r="T274" s="152">
        <f t="shared" si="47"/>
        <v>54210.982768</v>
      </c>
      <c r="U274" s="167"/>
    </row>
    <row r="275" spans="1:21" s="148" customFormat="1" ht="18" customHeight="1">
      <c r="A275" s="175"/>
      <c r="B275" s="34">
        <v>2120</v>
      </c>
      <c r="C275" s="35" t="s">
        <v>124</v>
      </c>
      <c r="D275" s="126" t="s">
        <v>346</v>
      </c>
      <c r="E275" s="35" t="s">
        <v>120</v>
      </c>
      <c r="F275" s="36">
        <v>23969</v>
      </c>
      <c r="G275" s="32">
        <v>4766</v>
      </c>
      <c r="H275" s="31">
        <f t="shared" si="43"/>
        <v>4793.8</v>
      </c>
      <c r="I275" s="145" t="s">
        <v>432</v>
      </c>
      <c r="J275" s="146">
        <v>0</v>
      </c>
      <c r="K275" s="37">
        <f t="shared" si="44"/>
        <v>33528.8</v>
      </c>
      <c r="L275" s="37">
        <f t="shared" si="48"/>
        <v>10088.815920000001</v>
      </c>
      <c r="M275" s="37">
        <v>495</v>
      </c>
      <c r="N275" s="37">
        <v>0</v>
      </c>
      <c r="O275" s="37">
        <f t="shared" si="45"/>
        <v>486.16760000000005</v>
      </c>
      <c r="P275" s="37">
        <v>153</v>
      </c>
      <c r="Q275" s="37">
        <v>1683</v>
      </c>
      <c r="R275" s="37">
        <v>226</v>
      </c>
      <c r="S275" s="37">
        <f t="shared" si="46"/>
        <v>13131.983520000002</v>
      </c>
      <c r="T275" s="152">
        <f t="shared" si="47"/>
        <v>46660.783520000005</v>
      </c>
      <c r="U275" s="167"/>
    </row>
    <row r="276" spans="1:21" s="148" customFormat="1" ht="18" customHeight="1">
      <c r="A276" s="28">
        <v>131</v>
      </c>
      <c r="B276" s="34">
        <v>2121</v>
      </c>
      <c r="C276" s="35" t="s">
        <v>124</v>
      </c>
      <c r="D276" s="126" t="s">
        <v>347</v>
      </c>
      <c r="E276" s="35" t="s">
        <v>108</v>
      </c>
      <c r="F276" s="36">
        <v>31160</v>
      </c>
      <c r="G276" s="32">
        <v>4766</v>
      </c>
      <c r="H276" s="31">
        <f t="shared" si="43"/>
        <v>6232</v>
      </c>
      <c r="I276" s="39">
        <v>41191</v>
      </c>
      <c r="J276" s="32">
        <v>0</v>
      </c>
      <c r="K276" s="37">
        <f t="shared" si="44"/>
        <v>42158</v>
      </c>
      <c r="L276" s="37">
        <f t="shared" si="48"/>
        <v>12685.3422</v>
      </c>
      <c r="M276" s="37">
        <v>495</v>
      </c>
      <c r="N276" s="37">
        <v>0</v>
      </c>
      <c r="O276" s="37">
        <f t="shared" si="45"/>
        <v>611.291</v>
      </c>
      <c r="P276" s="37">
        <v>153</v>
      </c>
      <c r="Q276" s="37">
        <v>6517</v>
      </c>
      <c r="R276" s="37">
        <v>375</v>
      </c>
      <c r="S276" s="37">
        <f t="shared" si="46"/>
        <v>20836.633199999997</v>
      </c>
      <c r="T276" s="152">
        <f t="shared" si="47"/>
        <v>62994.6332</v>
      </c>
      <c r="U276" s="167"/>
    </row>
    <row r="277" spans="1:21" s="148" customFormat="1" ht="18" customHeight="1">
      <c r="A277" s="28">
        <v>132</v>
      </c>
      <c r="B277" s="34">
        <v>2122</v>
      </c>
      <c r="C277" s="35" t="s">
        <v>124</v>
      </c>
      <c r="D277" s="126" t="s">
        <v>348</v>
      </c>
      <c r="E277" s="35" t="s">
        <v>104</v>
      </c>
      <c r="F277" s="36">
        <v>33556.8</v>
      </c>
      <c r="G277" s="32">
        <v>4766</v>
      </c>
      <c r="H277" s="31">
        <f t="shared" si="43"/>
        <v>6711.360000000001</v>
      </c>
      <c r="I277" s="133">
        <v>41090</v>
      </c>
      <c r="J277" s="129">
        <v>0</v>
      </c>
      <c r="K277" s="37">
        <f t="shared" si="44"/>
        <v>45034.16</v>
      </c>
      <c r="L277" s="37">
        <f t="shared" si="48"/>
        <v>13550.778744000001</v>
      </c>
      <c r="M277" s="37">
        <v>495</v>
      </c>
      <c r="N277" s="37">
        <v>0</v>
      </c>
      <c r="O277" s="37">
        <f t="shared" si="45"/>
        <v>652.9953200000001</v>
      </c>
      <c r="P277" s="37">
        <v>153</v>
      </c>
      <c r="Q277" s="37">
        <v>3607</v>
      </c>
      <c r="R277" s="37">
        <v>375</v>
      </c>
      <c r="S277" s="37">
        <f t="shared" si="46"/>
        <v>18833.774064</v>
      </c>
      <c r="T277" s="152">
        <f t="shared" si="47"/>
        <v>63867.934064</v>
      </c>
      <c r="U277" s="167"/>
    </row>
    <row r="278" spans="1:21" s="148" customFormat="1" ht="18" customHeight="1">
      <c r="A278" s="28">
        <v>133</v>
      </c>
      <c r="B278" s="34">
        <v>2149</v>
      </c>
      <c r="C278" s="35" t="s">
        <v>124</v>
      </c>
      <c r="D278" s="126" t="s">
        <v>349</v>
      </c>
      <c r="E278" s="35" t="s">
        <v>106</v>
      </c>
      <c r="F278" s="36">
        <v>32358</v>
      </c>
      <c r="G278" s="32">
        <v>4766</v>
      </c>
      <c r="H278" s="31">
        <f t="shared" si="43"/>
        <v>6471.6</v>
      </c>
      <c r="I278" s="133">
        <v>40979</v>
      </c>
      <c r="J278" s="129">
        <v>0</v>
      </c>
      <c r="K278" s="37">
        <f t="shared" si="44"/>
        <v>43595.6</v>
      </c>
      <c r="L278" s="37">
        <f t="shared" si="48"/>
        <v>13117.91604</v>
      </c>
      <c r="M278" s="37">
        <v>495</v>
      </c>
      <c r="N278" s="37">
        <v>0</v>
      </c>
      <c r="O278" s="37">
        <f t="shared" si="45"/>
        <v>632.1362</v>
      </c>
      <c r="P278" s="37">
        <v>153</v>
      </c>
      <c r="Q278" s="37">
        <v>2401</v>
      </c>
      <c r="R278" s="37">
        <v>226</v>
      </c>
      <c r="S278" s="37">
        <f t="shared" si="46"/>
        <v>17025.05224</v>
      </c>
      <c r="T278" s="152">
        <f t="shared" si="47"/>
        <v>60620.652239999996</v>
      </c>
      <c r="U278" s="167"/>
    </row>
    <row r="279" spans="1:21" s="148" customFormat="1" ht="18" customHeight="1">
      <c r="A279" s="28">
        <v>134</v>
      </c>
      <c r="B279" s="34">
        <v>2153</v>
      </c>
      <c r="C279" s="35" t="s">
        <v>124</v>
      </c>
      <c r="D279" s="126" t="s">
        <v>350</v>
      </c>
      <c r="E279" s="35" t="s">
        <v>118</v>
      </c>
      <c r="F279" s="36">
        <v>25467.6</v>
      </c>
      <c r="G279" s="32">
        <v>4766</v>
      </c>
      <c r="H279" s="31">
        <f t="shared" si="43"/>
        <v>5093.52</v>
      </c>
      <c r="I279" s="133">
        <v>41081</v>
      </c>
      <c r="J279" s="129">
        <v>0</v>
      </c>
      <c r="K279" s="37">
        <f t="shared" si="44"/>
        <v>35327.119999999995</v>
      </c>
      <c r="L279" s="37">
        <f t="shared" si="48"/>
        <v>10629.930407999998</v>
      </c>
      <c r="M279" s="37">
        <v>495</v>
      </c>
      <c r="N279" s="37">
        <v>0</v>
      </c>
      <c r="O279" s="37">
        <f t="shared" si="45"/>
        <v>512.24324</v>
      </c>
      <c r="P279" s="37">
        <v>153</v>
      </c>
      <c r="Q279" s="37">
        <v>0</v>
      </c>
      <c r="R279" s="37">
        <v>0</v>
      </c>
      <c r="S279" s="37">
        <f t="shared" si="46"/>
        <v>11790.173647999998</v>
      </c>
      <c r="T279" s="152">
        <f t="shared" si="47"/>
        <v>47117.29364799999</v>
      </c>
      <c r="U279" s="167"/>
    </row>
    <row r="280" spans="1:21" s="148" customFormat="1" ht="18" customHeight="1">
      <c r="A280" s="28">
        <v>135</v>
      </c>
      <c r="B280" s="34">
        <v>2154</v>
      </c>
      <c r="C280" s="35" t="s">
        <v>124</v>
      </c>
      <c r="D280" s="126" t="s">
        <v>351</v>
      </c>
      <c r="E280" s="35" t="s">
        <v>132</v>
      </c>
      <c r="F280" s="36">
        <v>41258</v>
      </c>
      <c r="G280" s="32">
        <v>4766</v>
      </c>
      <c r="H280" s="31">
        <f t="shared" si="43"/>
        <v>8251.6</v>
      </c>
      <c r="I280" s="133">
        <v>41084</v>
      </c>
      <c r="J280" s="129">
        <v>0</v>
      </c>
      <c r="K280" s="37">
        <f t="shared" si="44"/>
        <v>54275.6</v>
      </c>
      <c r="L280" s="37">
        <f t="shared" si="48"/>
        <v>16331.52804</v>
      </c>
      <c r="M280" s="37">
        <v>0</v>
      </c>
      <c r="N280" s="37">
        <v>0</v>
      </c>
      <c r="O280" s="37">
        <f t="shared" si="45"/>
        <v>786.9962</v>
      </c>
      <c r="P280" s="37">
        <v>153</v>
      </c>
      <c r="Q280" s="37">
        <v>6517</v>
      </c>
      <c r="R280" s="37">
        <v>375</v>
      </c>
      <c r="S280" s="37">
        <f t="shared" si="46"/>
        <v>24163.52424</v>
      </c>
      <c r="T280" s="152">
        <f t="shared" si="47"/>
        <v>78439.12424</v>
      </c>
      <c r="U280" s="167"/>
    </row>
    <row r="281" spans="1:21" s="148" customFormat="1" ht="18" customHeight="1">
      <c r="A281" s="28">
        <v>136</v>
      </c>
      <c r="B281" s="34">
        <v>2155</v>
      </c>
      <c r="C281" s="35" t="s">
        <v>124</v>
      </c>
      <c r="D281" s="126" t="s">
        <v>352</v>
      </c>
      <c r="E281" s="35" t="s">
        <v>118</v>
      </c>
      <c r="F281" s="36">
        <v>25468</v>
      </c>
      <c r="G281" s="32">
        <v>4766</v>
      </c>
      <c r="H281" s="31">
        <f t="shared" si="43"/>
        <v>5093.6</v>
      </c>
      <c r="I281" s="133">
        <v>41081</v>
      </c>
      <c r="J281" s="129">
        <v>0</v>
      </c>
      <c r="K281" s="37">
        <f t="shared" si="44"/>
        <v>35327.6</v>
      </c>
      <c r="L281" s="37">
        <f t="shared" si="48"/>
        <v>10630.07484</v>
      </c>
      <c r="M281" s="37">
        <v>495</v>
      </c>
      <c r="N281" s="37">
        <v>0</v>
      </c>
      <c r="O281" s="37">
        <f t="shared" si="45"/>
        <v>512.2502</v>
      </c>
      <c r="P281" s="37">
        <v>153</v>
      </c>
      <c r="Q281" s="37">
        <v>4809</v>
      </c>
      <c r="R281" s="37">
        <v>278</v>
      </c>
      <c r="S281" s="37">
        <f t="shared" si="46"/>
        <v>16877.32504</v>
      </c>
      <c r="T281" s="152">
        <f t="shared" si="47"/>
        <v>52204.92504</v>
      </c>
      <c r="U281" s="167"/>
    </row>
    <row r="282" spans="1:21" s="148" customFormat="1" ht="18" customHeight="1">
      <c r="A282" s="28">
        <v>137</v>
      </c>
      <c r="B282" s="34">
        <v>2157</v>
      </c>
      <c r="C282" s="35" t="s">
        <v>124</v>
      </c>
      <c r="D282" s="126" t="s">
        <v>353</v>
      </c>
      <c r="E282" s="35" t="s">
        <v>107</v>
      </c>
      <c r="F282" s="36">
        <v>34756</v>
      </c>
      <c r="G282" s="32">
        <v>4766</v>
      </c>
      <c r="H282" s="31">
        <f t="shared" si="43"/>
        <v>6951.200000000001</v>
      </c>
      <c r="I282" s="133">
        <v>41156</v>
      </c>
      <c r="J282" s="129">
        <v>0</v>
      </c>
      <c r="K282" s="37">
        <f t="shared" si="44"/>
        <v>46473.2</v>
      </c>
      <c r="L282" s="37">
        <f t="shared" si="48"/>
        <v>13983.78588</v>
      </c>
      <c r="M282" s="37">
        <v>0</v>
      </c>
      <c r="N282" s="37">
        <v>0</v>
      </c>
      <c r="O282" s="37">
        <f t="shared" si="45"/>
        <v>673.8614</v>
      </c>
      <c r="P282" s="37">
        <v>153</v>
      </c>
      <c r="Q282" s="37">
        <v>6517</v>
      </c>
      <c r="R282" s="37">
        <v>375</v>
      </c>
      <c r="S282" s="37">
        <f t="shared" si="46"/>
        <v>21702.647279999997</v>
      </c>
      <c r="T282" s="152">
        <f t="shared" si="47"/>
        <v>68175.84727999999</v>
      </c>
      <c r="U282" s="167"/>
    </row>
    <row r="283" spans="1:21" s="148" customFormat="1" ht="18" customHeight="1">
      <c r="A283" s="28">
        <v>138</v>
      </c>
      <c r="B283" s="34">
        <v>2158</v>
      </c>
      <c r="C283" s="35" t="s">
        <v>124</v>
      </c>
      <c r="D283" s="126" t="s">
        <v>354</v>
      </c>
      <c r="E283" s="35" t="s">
        <v>117</v>
      </c>
      <c r="F283" s="36">
        <v>37213.2</v>
      </c>
      <c r="G283" s="32">
        <v>4766</v>
      </c>
      <c r="H283" s="31">
        <f t="shared" si="43"/>
        <v>7442.639999999999</v>
      </c>
      <c r="I283" s="169">
        <v>41638</v>
      </c>
      <c r="J283" s="131">
        <v>0</v>
      </c>
      <c r="K283" s="37">
        <f t="shared" si="44"/>
        <v>49421.84</v>
      </c>
      <c r="L283" s="37">
        <f t="shared" si="48"/>
        <v>14871.031656</v>
      </c>
      <c r="M283" s="37">
        <v>0</v>
      </c>
      <c r="N283" s="37">
        <v>0</v>
      </c>
      <c r="O283" s="37">
        <f t="shared" si="45"/>
        <v>716.61668</v>
      </c>
      <c r="P283" s="37">
        <v>153</v>
      </c>
      <c r="Q283" s="37">
        <v>3781</v>
      </c>
      <c r="R283" s="37">
        <v>224</v>
      </c>
      <c r="S283" s="37">
        <f t="shared" si="46"/>
        <v>19745.648336</v>
      </c>
      <c r="T283" s="152">
        <f t="shared" si="47"/>
        <v>69167.488336</v>
      </c>
      <c r="U283" s="167"/>
    </row>
    <row r="284" spans="1:21" s="148" customFormat="1" ht="18" customHeight="1">
      <c r="A284" s="28">
        <v>139</v>
      </c>
      <c r="B284" s="34">
        <v>2177</v>
      </c>
      <c r="C284" s="35" t="s">
        <v>124</v>
      </c>
      <c r="D284" s="126" t="s">
        <v>355</v>
      </c>
      <c r="E284" s="35" t="s">
        <v>117</v>
      </c>
      <c r="F284" s="36">
        <v>37213.2</v>
      </c>
      <c r="G284" s="32">
        <v>4766</v>
      </c>
      <c r="H284" s="31">
        <f t="shared" si="43"/>
        <v>7442.639999999999</v>
      </c>
      <c r="I284" s="39">
        <v>41221</v>
      </c>
      <c r="J284" s="32">
        <v>0</v>
      </c>
      <c r="K284" s="37">
        <f t="shared" si="44"/>
        <v>49421.84</v>
      </c>
      <c r="L284" s="37">
        <f t="shared" si="48"/>
        <v>14871.031656</v>
      </c>
      <c r="M284" s="37">
        <v>495</v>
      </c>
      <c r="N284" s="37">
        <v>0</v>
      </c>
      <c r="O284" s="37">
        <f t="shared" si="45"/>
        <v>716.61668</v>
      </c>
      <c r="P284" s="37">
        <v>153</v>
      </c>
      <c r="Q284" s="37">
        <v>0</v>
      </c>
      <c r="R284" s="37">
        <v>0</v>
      </c>
      <c r="S284" s="37">
        <f t="shared" si="46"/>
        <v>16235.648335999998</v>
      </c>
      <c r="T284" s="152">
        <f t="shared" si="47"/>
        <v>65657.488336</v>
      </c>
      <c r="U284" s="167"/>
    </row>
    <row r="285" spans="1:21" s="148" customFormat="1" ht="18" customHeight="1">
      <c r="A285" s="28">
        <v>140</v>
      </c>
      <c r="B285" s="34">
        <v>2178</v>
      </c>
      <c r="C285" s="35" t="s">
        <v>124</v>
      </c>
      <c r="D285" s="126" t="s">
        <v>356</v>
      </c>
      <c r="E285" s="35" t="s">
        <v>117</v>
      </c>
      <c r="F285" s="36">
        <v>37213</v>
      </c>
      <c r="G285" s="32">
        <v>4766</v>
      </c>
      <c r="H285" s="31">
        <f t="shared" si="43"/>
        <v>7442.6</v>
      </c>
      <c r="I285" s="39">
        <v>41190</v>
      </c>
      <c r="J285" s="32">
        <v>0</v>
      </c>
      <c r="K285" s="37">
        <f t="shared" si="44"/>
        <v>49421.6</v>
      </c>
      <c r="L285" s="37">
        <f t="shared" si="48"/>
        <v>14870.959439999999</v>
      </c>
      <c r="M285" s="37">
        <v>495</v>
      </c>
      <c r="N285" s="37">
        <v>0</v>
      </c>
      <c r="O285" s="37">
        <f t="shared" si="45"/>
        <v>716.6132</v>
      </c>
      <c r="P285" s="37">
        <v>153</v>
      </c>
      <c r="Q285" s="37">
        <v>3607</v>
      </c>
      <c r="R285" s="37">
        <v>375</v>
      </c>
      <c r="S285" s="37">
        <f t="shared" si="46"/>
        <v>20217.57264</v>
      </c>
      <c r="T285" s="152">
        <f t="shared" si="47"/>
        <v>69639.17264</v>
      </c>
      <c r="U285" s="167"/>
    </row>
    <row r="286" spans="1:21" s="148" customFormat="1" ht="18" customHeight="1">
      <c r="A286" s="28">
        <v>141</v>
      </c>
      <c r="B286" s="34">
        <v>1929</v>
      </c>
      <c r="C286" s="35" t="s">
        <v>125</v>
      </c>
      <c r="D286" s="126" t="s">
        <v>357</v>
      </c>
      <c r="E286" s="35" t="s">
        <v>133</v>
      </c>
      <c r="F286" s="36">
        <v>44778</v>
      </c>
      <c r="G286" s="32">
        <v>4766</v>
      </c>
      <c r="H286" s="31">
        <f t="shared" si="43"/>
        <v>8955.6</v>
      </c>
      <c r="I286" s="169">
        <v>41664</v>
      </c>
      <c r="J286" s="131">
        <v>0</v>
      </c>
      <c r="K286" s="37">
        <f t="shared" si="44"/>
        <v>58499.6</v>
      </c>
      <c r="L286" s="37">
        <f t="shared" si="48"/>
        <v>17602.52964</v>
      </c>
      <c r="M286" s="37">
        <v>495</v>
      </c>
      <c r="N286" s="37">
        <v>0</v>
      </c>
      <c r="O286" s="37">
        <f t="shared" si="45"/>
        <v>848.2442</v>
      </c>
      <c r="P286" s="37">
        <v>153</v>
      </c>
      <c r="Q286" s="37">
        <v>0</v>
      </c>
      <c r="R286" s="37">
        <v>0</v>
      </c>
      <c r="S286" s="37">
        <f t="shared" si="46"/>
        <v>19098.77384</v>
      </c>
      <c r="T286" s="152">
        <f t="shared" si="47"/>
        <v>77598.37384</v>
      </c>
      <c r="U286" s="167"/>
    </row>
    <row r="287" spans="1:21" s="148" customFormat="1" ht="18" customHeight="1">
      <c r="A287" s="28">
        <v>142</v>
      </c>
      <c r="B287" s="34">
        <v>1997</v>
      </c>
      <c r="C287" s="35" t="s">
        <v>126</v>
      </c>
      <c r="D287" s="126" t="s">
        <v>358</v>
      </c>
      <c r="E287" s="35" t="s">
        <v>200</v>
      </c>
      <c r="F287" s="36">
        <v>31029.6</v>
      </c>
      <c r="G287" s="32">
        <v>4766</v>
      </c>
      <c r="H287" s="31">
        <f t="shared" si="43"/>
        <v>6205.92</v>
      </c>
      <c r="I287" s="39">
        <v>41195</v>
      </c>
      <c r="J287" s="32">
        <v>0</v>
      </c>
      <c r="K287" s="37">
        <f t="shared" si="44"/>
        <v>42001.52</v>
      </c>
      <c r="L287" s="37">
        <f t="shared" si="48"/>
        <v>12638.257367999999</v>
      </c>
      <c r="M287" s="37">
        <v>495</v>
      </c>
      <c r="N287" s="37">
        <v>0</v>
      </c>
      <c r="O287" s="37">
        <f t="shared" si="45"/>
        <v>609.02204</v>
      </c>
      <c r="P287" s="37">
        <v>153</v>
      </c>
      <c r="Q287" s="37">
        <v>0</v>
      </c>
      <c r="R287" s="37">
        <v>0</v>
      </c>
      <c r="S287" s="37">
        <f t="shared" si="46"/>
        <v>13895.279407999999</v>
      </c>
      <c r="T287" s="152">
        <f t="shared" si="47"/>
        <v>55896.79940799999</v>
      </c>
      <c r="U287" s="167"/>
    </row>
    <row r="288" spans="1:21" s="148" customFormat="1" ht="18" customHeight="1">
      <c r="A288" s="28">
        <v>143</v>
      </c>
      <c r="B288" s="34">
        <v>1903</v>
      </c>
      <c r="C288" s="35" t="s">
        <v>127</v>
      </c>
      <c r="D288" s="126" t="s">
        <v>359</v>
      </c>
      <c r="E288" s="35" t="s">
        <v>201</v>
      </c>
      <c r="F288" s="36">
        <v>35618</v>
      </c>
      <c r="G288" s="32">
        <v>4766</v>
      </c>
      <c r="H288" s="31">
        <f t="shared" si="43"/>
        <v>7123.6</v>
      </c>
      <c r="I288" s="39">
        <v>41240</v>
      </c>
      <c r="J288" s="32">
        <v>0</v>
      </c>
      <c r="K288" s="37">
        <f t="shared" si="44"/>
        <v>47507.6</v>
      </c>
      <c r="L288" s="37">
        <f t="shared" si="48"/>
        <v>14295.036839999999</v>
      </c>
      <c r="M288" s="37">
        <v>495</v>
      </c>
      <c r="N288" s="37">
        <v>0</v>
      </c>
      <c r="O288" s="37">
        <f t="shared" si="45"/>
        <v>688.8602</v>
      </c>
      <c r="P288" s="37">
        <v>153</v>
      </c>
      <c r="Q288" s="37">
        <v>0</v>
      </c>
      <c r="R288" s="37">
        <v>0</v>
      </c>
      <c r="S288" s="37">
        <f t="shared" si="46"/>
        <v>15631.897039999998</v>
      </c>
      <c r="T288" s="152">
        <f t="shared" si="47"/>
        <v>63139.497039999995</v>
      </c>
      <c r="U288" s="167"/>
    </row>
    <row r="289" spans="1:21" s="148" customFormat="1" ht="18" customHeight="1">
      <c r="A289" s="28">
        <v>144</v>
      </c>
      <c r="B289" s="34">
        <v>1910</v>
      </c>
      <c r="C289" s="35" t="s">
        <v>128</v>
      </c>
      <c r="D289" s="126" t="s">
        <v>360</v>
      </c>
      <c r="E289" s="35" t="s">
        <v>134</v>
      </c>
      <c r="F289" s="36">
        <v>30712</v>
      </c>
      <c r="G289" s="32">
        <v>4766</v>
      </c>
      <c r="H289" s="31">
        <f t="shared" si="43"/>
        <v>6142.400000000001</v>
      </c>
      <c r="I289" s="133">
        <v>41041</v>
      </c>
      <c r="J289" s="129">
        <v>0</v>
      </c>
      <c r="K289" s="37">
        <f t="shared" si="44"/>
        <v>41620.4</v>
      </c>
      <c r="L289" s="37">
        <f t="shared" si="48"/>
        <v>12523.578360000001</v>
      </c>
      <c r="M289" s="37">
        <v>0</v>
      </c>
      <c r="N289" s="37">
        <v>0</v>
      </c>
      <c r="O289" s="37">
        <f t="shared" si="45"/>
        <v>603.4958</v>
      </c>
      <c r="P289" s="37">
        <v>153</v>
      </c>
      <c r="Q289" s="37">
        <v>2401</v>
      </c>
      <c r="R289" s="37">
        <v>226</v>
      </c>
      <c r="S289" s="37">
        <f t="shared" si="46"/>
        <v>15907.074160000002</v>
      </c>
      <c r="T289" s="152">
        <f t="shared" si="47"/>
        <v>57527.474160000005</v>
      </c>
      <c r="U289" s="167"/>
    </row>
    <row r="290" spans="1:21" s="148" customFormat="1" ht="18" customHeight="1">
      <c r="A290" s="28">
        <v>145</v>
      </c>
      <c r="B290" s="34">
        <v>2112</v>
      </c>
      <c r="C290" s="35" t="s">
        <v>129</v>
      </c>
      <c r="D290" s="126" t="s">
        <v>361</v>
      </c>
      <c r="E290" s="35" t="s">
        <v>202</v>
      </c>
      <c r="F290" s="173">
        <v>21943</v>
      </c>
      <c r="G290" s="32">
        <v>4766</v>
      </c>
      <c r="H290" s="31">
        <f t="shared" si="43"/>
        <v>4388.6</v>
      </c>
      <c r="I290" s="133">
        <v>40850</v>
      </c>
      <c r="J290" s="129">
        <v>0</v>
      </c>
      <c r="K290" s="37">
        <f t="shared" si="44"/>
        <v>31097.6</v>
      </c>
      <c r="L290" s="37">
        <f t="shared" si="48"/>
        <v>9357.26784</v>
      </c>
      <c r="M290" s="37">
        <v>495</v>
      </c>
      <c r="N290" s="37">
        <v>0</v>
      </c>
      <c r="O290" s="37">
        <f t="shared" si="45"/>
        <v>450.9152</v>
      </c>
      <c r="P290" s="37">
        <v>153</v>
      </c>
      <c r="Q290" s="37">
        <v>2401</v>
      </c>
      <c r="R290" s="37">
        <v>226</v>
      </c>
      <c r="S290" s="37">
        <f t="shared" si="46"/>
        <v>13083.18304</v>
      </c>
      <c r="T290" s="152">
        <f t="shared" si="47"/>
        <v>44180.783039999995</v>
      </c>
      <c r="U290" s="167"/>
    </row>
    <row r="291" spans="1:21" s="148" customFormat="1" ht="18" customHeight="1">
      <c r="A291" s="28">
        <v>146</v>
      </c>
      <c r="B291" s="34">
        <v>2124</v>
      </c>
      <c r="C291" s="35" t="s">
        <v>130</v>
      </c>
      <c r="D291" s="126" t="s">
        <v>362</v>
      </c>
      <c r="E291" s="35" t="s">
        <v>135</v>
      </c>
      <c r="F291" s="36">
        <v>31011</v>
      </c>
      <c r="G291" s="32">
        <v>4766</v>
      </c>
      <c r="H291" s="31">
        <f t="shared" si="43"/>
        <v>6202.200000000001</v>
      </c>
      <c r="I291" s="133">
        <v>40997</v>
      </c>
      <c r="J291" s="129">
        <v>0</v>
      </c>
      <c r="K291" s="37">
        <f t="shared" si="44"/>
        <v>41979.2</v>
      </c>
      <c r="L291" s="37">
        <f t="shared" si="48"/>
        <v>12631.54128</v>
      </c>
      <c r="M291" s="37">
        <v>0</v>
      </c>
      <c r="N291" s="37">
        <v>0</v>
      </c>
      <c r="O291" s="37">
        <f t="shared" si="45"/>
        <v>608.6984</v>
      </c>
      <c r="P291" s="37">
        <v>153</v>
      </c>
      <c r="Q291" s="37">
        <v>6517</v>
      </c>
      <c r="R291" s="37">
        <v>375</v>
      </c>
      <c r="S291" s="37">
        <f t="shared" si="46"/>
        <v>20285.23968</v>
      </c>
      <c r="T291" s="152">
        <f t="shared" si="47"/>
        <v>62264.439679999996</v>
      </c>
      <c r="U291" s="167"/>
    </row>
    <row r="292" spans="1:21" s="148" customFormat="1" ht="18" customHeight="1" thickBot="1">
      <c r="A292" s="28">
        <v>147</v>
      </c>
      <c r="B292" s="111">
        <v>1952</v>
      </c>
      <c r="C292" s="112" t="s">
        <v>131</v>
      </c>
      <c r="D292" s="127" t="s">
        <v>363</v>
      </c>
      <c r="E292" s="112" t="s">
        <v>136</v>
      </c>
      <c r="F292" s="113">
        <v>32119</v>
      </c>
      <c r="G292" s="116">
        <v>4754</v>
      </c>
      <c r="H292" s="114">
        <f t="shared" si="43"/>
        <v>6423.8</v>
      </c>
      <c r="I292" s="115">
        <v>41350</v>
      </c>
      <c r="J292" s="116">
        <v>0</v>
      </c>
      <c r="K292" s="117">
        <f t="shared" si="44"/>
        <v>43296.8</v>
      </c>
      <c r="L292" s="117">
        <f t="shared" si="48"/>
        <v>13028.00712</v>
      </c>
      <c r="M292" s="117">
        <v>495</v>
      </c>
      <c r="N292" s="117">
        <v>0</v>
      </c>
      <c r="O292" s="117">
        <f t="shared" si="45"/>
        <v>627.8036000000001</v>
      </c>
      <c r="P292" s="117">
        <v>153</v>
      </c>
      <c r="Q292" s="117">
        <v>0</v>
      </c>
      <c r="R292" s="117">
        <v>0</v>
      </c>
      <c r="S292" s="117">
        <f t="shared" si="46"/>
        <v>14303.81072</v>
      </c>
      <c r="T292" s="155">
        <f t="shared" si="47"/>
        <v>57600.610720000004</v>
      </c>
      <c r="U292" s="167"/>
    </row>
    <row r="293" spans="1:21" s="148" customFormat="1" ht="18" customHeight="1" thickBot="1">
      <c r="A293" s="103"/>
      <c r="B293" s="104"/>
      <c r="C293" s="104"/>
      <c r="D293" s="105" t="s">
        <v>59</v>
      </c>
      <c r="E293" s="106" t="s">
        <v>58</v>
      </c>
      <c r="F293" s="107">
        <f>SUM(F268:F292)</f>
        <v>802865.7999999999</v>
      </c>
      <c r="G293" s="107">
        <f>SUM(G268:G292)</f>
        <v>119138</v>
      </c>
      <c r="H293" s="107">
        <f>SUM(H268:H292)</f>
        <v>160573.16000000003</v>
      </c>
      <c r="I293" s="108" t="s">
        <v>58</v>
      </c>
      <c r="J293" s="107">
        <f aca="true" t="shared" si="49" ref="J293:T293">SUM(J268:J292)</f>
        <v>0</v>
      </c>
      <c r="K293" s="107">
        <f t="shared" si="49"/>
        <v>1082576.9599999997</v>
      </c>
      <c r="L293" s="107">
        <f t="shared" si="49"/>
        <v>325747.40726400004</v>
      </c>
      <c r="M293" s="107">
        <f t="shared" si="49"/>
        <v>9900</v>
      </c>
      <c r="N293" s="107">
        <f t="shared" si="49"/>
        <v>0</v>
      </c>
      <c r="O293" s="109">
        <f t="shared" si="49"/>
        <v>15697.365919999995</v>
      </c>
      <c r="P293" s="109">
        <f t="shared" si="49"/>
        <v>3825</v>
      </c>
      <c r="Q293" s="109">
        <f t="shared" si="49"/>
        <v>77871</v>
      </c>
      <c r="R293" s="109">
        <f t="shared" si="49"/>
        <v>5229</v>
      </c>
      <c r="S293" s="109">
        <f t="shared" si="49"/>
        <v>438269.77318399993</v>
      </c>
      <c r="T293" s="147">
        <f t="shared" si="49"/>
        <v>1520846.733184</v>
      </c>
      <c r="U293" s="167"/>
    </row>
    <row r="294" spans="1:20" s="148" customFormat="1" ht="11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s="148" customFormat="1" ht="11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s="148" customFormat="1" ht="11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s="148" customFormat="1" ht="11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s="148" customFormat="1" ht="11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s="148" customFormat="1" ht="11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s="148" customFormat="1" ht="12.75">
      <c r="A300" s="17" t="s">
        <v>1</v>
      </c>
      <c r="B300" s="4"/>
      <c r="C300" s="4"/>
      <c r="D300" s="4"/>
      <c r="E300" s="4"/>
      <c r="F300" s="5" t="s">
        <v>0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6"/>
      <c r="T300" s="6"/>
    </row>
    <row r="301" spans="1:20" s="148" customFormat="1" ht="12.75">
      <c r="A301" s="17" t="s">
        <v>2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s="148" customFormat="1" ht="12.75">
      <c r="A302" s="17" t="s">
        <v>3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s="148" customFormat="1" ht="12.75">
      <c r="A303" s="17" t="s">
        <v>4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7"/>
      <c r="M303" s="7"/>
      <c r="N303" s="7"/>
      <c r="O303" s="7"/>
      <c r="P303" s="7"/>
      <c r="Q303" s="7"/>
      <c r="R303" s="7"/>
      <c r="S303" s="7"/>
      <c r="T303" s="4"/>
    </row>
    <row r="304" spans="1:20" s="148" customFormat="1" ht="13.5" customHeight="1" thickBot="1">
      <c r="A304" s="4"/>
      <c r="B304" s="4"/>
      <c r="C304" s="4"/>
      <c r="D304" s="4"/>
      <c r="E304" s="4"/>
      <c r="F304" s="8"/>
      <c r="G304" s="8"/>
      <c r="H304" s="8"/>
      <c r="I304" s="8"/>
      <c r="J304" s="8"/>
      <c r="K304" s="4"/>
      <c r="L304" s="4"/>
      <c r="M304" s="4"/>
      <c r="N304" s="4"/>
      <c r="O304" s="4"/>
      <c r="P304" s="4"/>
      <c r="Q304" s="8"/>
      <c r="R304" s="8"/>
      <c r="S304" s="4"/>
      <c r="T304" s="4"/>
    </row>
    <row r="305" spans="1:20" s="148" customFormat="1" ht="12.75" thickBot="1" thickTop="1">
      <c r="A305" s="4"/>
      <c r="B305" s="9" t="s">
        <v>5</v>
      </c>
      <c r="C305" s="10"/>
      <c r="D305" s="10"/>
      <c r="E305" s="10"/>
      <c r="F305" s="10"/>
      <c r="G305" s="10"/>
      <c r="H305" s="10"/>
      <c r="I305" s="10"/>
      <c r="J305" s="11"/>
      <c r="K305" s="4"/>
      <c r="L305" s="4"/>
      <c r="M305" s="4"/>
      <c r="N305" s="4"/>
      <c r="O305" s="4"/>
      <c r="P305" s="4"/>
      <c r="Q305" s="9" t="s">
        <v>5</v>
      </c>
      <c r="R305" s="11"/>
      <c r="S305" s="4"/>
      <c r="T305" s="4"/>
    </row>
    <row r="306" spans="1:20" s="148" customFormat="1" ht="12" thickTop="1">
      <c r="A306" s="4"/>
      <c r="B306" s="12"/>
      <c r="C306" s="6"/>
      <c r="D306" s="6"/>
      <c r="E306" s="6"/>
      <c r="F306" s="6"/>
      <c r="G306" s="6"/>
      <c r="H306" s="6"/>
      <c r="I306" s="6"/>
      <c r="J306" s="13"/>
      <c r="K306" s="4"/>
      <c r="L306" s="4"/>
      <c r="M306" s="4"/>
      <c r="N306" s="4"/>
      <c r="O306" s="4"/>
      <c r="P306" s="4"/>
      <c r="Q306" s="12"/>
      <c r="R306" s="13"/>
      <c r="S306" s="4"/>
      <c r="T306" s="4"/>
    </row>
    <row r="307" spans="1:20" s="148" customFormat="1" ht="12" thickBot="1">
      <c r="A307" s="4"/>
      <c r="B307" s="40" t="s">
        <v>6</v>
      </c>
      <c r="C307" s="14" t="s">
        <v>7</v>
      </c>
      <c r="D307" s="14" t="s">
        <v>8</v>
      </c>
      <c r="E307" s="14" t="s">
        <v>9</v>
      </c>
      <c r="F307" s="14" t="s">
        <v>10</v>
      </c>
      <c r="G307" s="14" t="s">
        <v>11</v>
      </c>
      <c r="H307" s="14" t="s">
        <v>12</v>
      </c>
      <c r="I307" s="14" t="s">
        <v>13</v>
      </c>
      <c r="J307" s="41" t="s">
        <v>14</v>
      </c>
      <c r="K307" s="14" t="s">
        <v>15</v>
      </c>
      <c r="L307" s="14" t="s">
        <v>16</v>
      </c>
      <c r="M307" s="15" t="s">
        <v>17</v>
      </c>
      <c r="N307" s="15" t="s">
        <v>18</v>
      </c>
      <c r="O307" s="15" t="s">
        <v>19</v>
      </c>
      <c r="P307" s="15" t="s">
        <v>20</v>
      </c>
      <c r="Q307" s="40" t="s">
        <v>21</v>
      </c>
      <c r="R307" s="41" t="s">
        <v>22</v>
      </c>
      <c r="S307" s="40" t="s">
        <v>23</v>
      </c>
      <c r="T307" s="16" t="s">
        <v>24</v>
      </c>
    </row>
    <row r="308" spans="1:21" s="148" customFormat="1" ht="11.25">
      <c r="A308" s="45"/>
      <c r="B308" s="61" t="s">
        <v>0</v>
      </c>
      <c r="C308" s="62"/>
      <c r="D308" s="63" t="s">
        <v>0</v>
      </c>
      <c r="E308" s="63" t="s">
        <v>0</v>
      </c>
      <c r="F308" s="63" t="s">
        <v>0</v>
      </c>
      <c r="G308" s="63"/>
      <c r="H308" s="63" t="s">
        <v>0</v>
      </c>
      <c r="I308" s="64" t="s">
        <v>25</v>
      </c>
      <c r="J308" s="65"/>
      <c r="K308" s="46" t="s">
        <v>0</v>
      </c>
      <c r="L308" s="47"/>
      <c r="M308" s="46"/>
      <c r="N308" s="46"/>
      <c r="O308" s="46" t="s">
        <v>26</v>
      </c>
      <c r="P308" s="46"/>
      <c r="Q308" s="66"/>
      <c r="R308" s="67"/>
      <c r="S308" s="48"/>
      <c r="T308" s="46"/>
      <c r="U308" s="167"/>
    </row>
    <row r="309" spans="1:21" s="148" customFormat="1" ht="11.25">
      <c r="A309" s="50"/>
      <c r="B309" s="68" t="s">
        <v>27</v>
      </c>
      <c r="C309" s="69" t="s">
        <v>27</v>
      </c>
      <c r="D309" s="69" t="s">
        <v>28</v>
      </c>
      <c r="E309" s="69" t="s">
        <v>29</v>
      </c>
      <c r="F309" s="69" t="s">
        <v>0</v>
      </c>
      <c r="G309" s="69"/>
      <c r="H309" s="69" t="s">
        <v>0</v>
      </c>
      <c r="I309" s="70"/>
      <c r="J309" s="71"/>
      <c r="K309" s="51" t="s">
        <v>30</v>
      </c>
      <c r="L309" s="52" t="s">
        <v>31</v>
      </c>
      <c r="M309" s="52" t="s">
        <v>32</v>
      </c>
      <c r="N309" s="52" t="s">
        <v>33</v>
      </c>
      <c r="O309" s="52" t="s">
        <v>34</v>
      </c>
      <c r="P309" s="53" t="s">
        <v>35</v>
      </c>
      <c r="Q309" s="72" t="s">
        <v>36</v>
      </c>
      <c r="R309" s="73" t="s">
        <v>37</v>
      </c>
      <c r="S309" s="54" t="s">
        <v>38</v>
      </c>
      <c r="T309" s="51" t="s">
        <v>39</v>
      </c>
      <c r="U309" s="167"/>
    </row>
    <row r="310" spans="1:21" s="148" customFormat="1" ht="12" thickBot="1">
      <c r="A310" s="56" t="s">
        <v>40</v>
      </c>
      <c r="B310" s="74" t="s">
        <v>41</v>
      </c>
      <c r="C310" s="58" t="s">
        <v>42</v>
      </c>
      <c r="D310" s="58" t="s">
        <v>43</v>
      </c>
      <c r="E310" s="58" t="s">
        <v>44</v>
      </c>
      <c r="F310" s="58" t="s">
        <v>45</v>
      </c>
      <c r="G310" s="58" t="s">
        <v>46</v>
      </c>
      <c r="H310" s="58" t="s">
        <v>47</v>
      </c>
      <c r="I310" s="75" t="s">
        <v>48</v>
      </c>
      <c r="J310" s="76" t="s">
        <v>49</v>
      </c>
      <c r="K310" s="57" t="s">
        <v>50</v>
      </c>
      <c r="L310" s="58" t="s">
        <v>51</v>
      </c>
      <c r="M310" s="58" t="s">
        <v>60</v>
      </c>
      <c r="N310" s="58" t="s">
        <v>52</v>
      </c>
      <c r="O310" s="58" t="s">
        <v>53</v>
      </c>
      <c r="P310" s="59" t="s">
        <v>54</v>
      </c>
      <c r="Q310" s="77" t="s">
        <v>55</v>
      </c>
      <c r="R310" s="78" t="s">
        <v>55</v>
      </c>
      <c r="S310" s="57" t="s">
        <v>56</v>
      </c>
      <c r="T310" s="150" t="s">
        <v>57</v>
      </c>
      <c r="U310" s="167"/>
    </row>
    <row r="311" spans="1:21" s="148" customFormat="1" ht="18" customHeight="1">
      <c r="A311" s="42">
        <v>148</v>
      </c>
      <c r="B311" s="29">
        <v>1968</v>
      </c>
      <c r="C311" s="30" t="s">
        <v>137</v>
      </c>
      <c r="D311" s="125" t="s">
        <v>364</v>
      </c>
      <c r="E311" s="30" t="s">
        <v>143</v>
      </c>
      <c r="F311" s="91"/>
      <c r="G311" s="91"/>
      <c r="H311" s="31"/>
      <c r="I311" s="87"/>
      <c r="J311" s="91"/>
      <c r="K311" s="92"/>
      <c r="L311" s="92"/>
      <c r="M311" s="92"/>
      <c r="N311" s="92"/>
      <c r="O311" s="92"/>
      <c r="P311" s="92"/>
      <c r="Q311" s="92"/>
      <c r="R311" s="92"/>
      <c r="S311" s="92"/>
      <c r="T311" s="159"/>
      <c r="U311" s="167"/>
    </row>
    <row r="312" spans="1:21" s="148" customFormat="1" ht="18" customHeight="1">
      <c r="A312" s="42">
        <v>149</v>
      </c>
      <c r="B312" s="34">
        <v>1944</v>
      </c>
      <c r="C312" s="30" t="s">
        <v>111</v>
      </c>
      <c r="D312" s="126" t="s">
        <v>365</v>
      </c>
      <c r="E312" s="35" t="s">
        <v>144</v>
      </c>
      <c r="F312" s="36"/>
      <c r="G312" s="36"/>
      <c r="H312" s="31"/>
      <c r="I312" s="39"/>
      <c r="J312" s="32"/>
      <c r="K312" s="37"/>
      <c r="L312" s="37"/>
      <c r="M312" s="37"/>
      <c r="N312" s="37"/>
      <c r="O312" s="37"/>
      <c r="P312" s="37"/>
      <c r="Q312" s="37"/>
      <c r="R312" s="37"/>
      <c r="S312" s="37"/>
      <c r="T312" s="152"/>
      <c r="U312" s="167"/>
    </row>
    <row r="313" spans="1:21" s="148" customFormat="1" ht="18" customHeight="1">
      <c r="A313" s="42">
        <v>150</v>
      </c>
      <c r="B313" s="34">
        <v>1960</v>
      </c>
      <c r="C313" s="30" t="s">
        <v>111</v>
      </c>
      <c r="D313" s="126" t="s">
        <v>366</v>
      </c>
      <c r="E313" s="35" t="s">
        <v>144</v>
      </c>
      <c r="F313" s="36"/>
      <c r="G313" s="36"/>
      <c r="H313" s="31"/>
      <c r="I313" s="39"/>
      <c r="J313" s="32"/>
      <c r="K313" s="37"/>
      <c r="L313" s="37"/>
      <c r="M313" s="37"/>
      <c r="N313" s="37"/>
      <c r="O313" s="37"/>
      <c r="P313" s="37"/>
      <c r="Q313" s="37"/>
      <c r="R313" s="37"/>
      <c r="S313" s="37"/>
      <c r="T313" s="152"/>
      <c r="U313" s="167"/>
    </row>
    <row r="314" spans="1:21" s="148" customFormat="1" ht="18" customHeight="1">
      <c r="A314" s="42">
        <v>151</v>
      </c>
      <c r="B314" s="34">
        <v>2018</v>
      </c>
      <c r="C314" s="35" t="s">
        <v>138</v>
      </c>
      <c r="D314" s="126" t="s">
        <v>72</v>
      </c>
      <c r="E314" s="35" t="s">
        <v>458</v>
      </c>
      <c r="F314" s="36"/>
      <c r="G314" s="36"/>
      <c r="H314" s="31"/>
      <c r="I314" s="39"/>
      <c r="J314" s="32"/>
      <c r="K314" s="37"/>
      <c r="L314" s="37"/>
      <c r="M314" s="37"/>
      <c r="N314" s="37"/>
      <c r="O314" s="37"/>
      <c r="P314" s="37"/>
      <c r="Q314" s="37"/>
      <c r="R314" s="37"/>
      <c r="S314" s="37"/>
      <c r="T314" s="152"/>
      <c r="U314" s="167"/>
    </row>
    <row r="315" spans="1:21" s="148" customFormat="1" ht="18" customHeight="1">
      <c r="A315" s="42">
        <v>152</v>
      </c>
      <c r="B315" s="34">
        <v>1940</v>
      </c>
      <c r="C315" s="35" t="s">
        <v>113</v>
      </c>
      <c r="D315" s="126" t="s">
        <v>367</v>
      </c>
      <c r="E315" s="35" t="s">
        <v>151</v>
      </c>
      <c r="F315" s="36"/>
      <c r="G315" s="36"/>
      <c r="H315" s="31"/>
      <c r="I315" s="39"/>
      <c r="J315" s="32"/>
      <c r="K315" s="37"/>
      <c r="L315" s="37"/>
      <c r="M315" s="37"/>
      <c r="N315" s="37"/>
      <c r="O315" s="37"/>
      <c r="P315" s="37"/>
      <c r="Q315" s="37"/>
      <c r="R315" s="37"/>
      <c r="S315" s="37"/>
      <c r="T315" s="152"/>
      <c r="U315" s="167"/>
    </row>
    <row r="316" spans="1:21" s="148" customFormat="1" ht="18" customHeight="1">
      <c r="A316" s="42">
        <v>153</v>
      </c>
      <c r="B316" s="34">
        <v>2198</v>
      </c>
      <c r="C316" s="35" t="s">
        <v>113</v>
      </c>
      <c r="D316" s="126" t="s">
        <v>368</v>
      </c>
      <c r="E316" s="35" t="s">
        <v>151</v>
      </c>
      <c r="F316" s="36"/>
      <c r="G316" s="36"/>
      <c r="H316" s="31"/>
      <c r="I316" s="39"/>
      <c r="J316" s="32"/>
      <c r="K316" s="37"/>
      <c r="L316" s="37"/>
      <c r="M316" s="37"/>
      <c r="N316" s="37"/>
      <c r="O316" s="37"/>
      <c r="P316" s="37"/>
      <c r="Q316" s="37"/>
      <c r="R316" s="37"/>
      <c r="S316" s="37"/>
      <c r="T316" s="152"/>
      <c r="U316" s="167"/>
    </row>
    <row r="317" spans="1:21" s="148" customFormat="1" ht="18" customHeight="1">
      <c r="A317" s="42">
        <v>154</v>
      </c>
      <c r="B317" s="34">
        <v>2202</v>
      </c>
      <c r="C317" s="35" t="s">
        <v>113</v>
      </c>
      <c r="D317" s="168" t="s">
        <v>461</v>
      </c>
      <c r="E317" s="35" t="s">
        <v>151</v>
      </c>
      <c r="F317" s="36"/>
      <c r="G317" s="36"/>
      <c r="H317" s="31"/>
      <c r="I317" s="39"/>
      <c r="J317" s="32"/>
      <c r="K317" s="37"/>
      <c r="L317" s="37"/>
      <c r="M317" s="37"/>
      <c r="N317" s="37"/>
      <c r="O317" s="37"/>
      <c r="P317" s="37"/>
      <c r="Q317" s="37"/>
      <c r="R317" s="37"/>
      <c r="S317" s="37"/>
      <c r="T317" s="152"/>
      <c r="U317" s="167"/>
    </row>
    <row r="318" spans="1:21" s="148" customFormat="1" ht="18" customHeight="1">
      <c r="A318" s="42">
        <v>155</v>
      </c>
      <c r="B318" s="34">
        <v>2000</v>
      </c>
      <c r="C318" s="35" t="s">
        <v>110</v>
      </c>
      <c r="D318" s="126" t="s">
        <v>369</v>
      </c>
      <c r="E318" s="35" t="s">
        <v>146</v>
      </c>
      <c r="F318" s="36"/>
      <c r="G318" s="36"/>
      <c r="H318" s="31"/>
      <c r="I318" s="39"/>
      <c r="J318" s="32"/>
      <c r="K318" s="37"/>
      <c r="L318" s="37"/>
      <c r="M318" s="37"/>
      <c r="N318" s="37"/>
      <c r="O318" s="37"/>
      <c r="P318" s="37"/>
      <c r="Q318" s="37"/>
      <c r="R318" s="37"/>
      <c r="S318" s="37"/>
      <c r="T318" s="152"/>
      <c r="U318" s="167"/>
    </row>
    <row r="319" spans="1:21" s="148" customFormat="1" ht="18" customHeight="1">
      <c r="A319" s="42">
        <v>156</v>
      </c>
      <c r="B319" s="34">
        <v>2156</v>
      </c>
      <c r="C319" s="35" t="s">
        <v>110</v>
      </c>
      <c r="D319" s="126" t="s">
        <v>370</v>
      </c>
      <c r="E319" s="35" t="s">
        <v>147</v>
      </c>
      <c r="F319" s="36"/>
      <c r="G319" s="36"/>
      <c r="H319" s="31"/>
      <c r="I319" s="39"/>
      <c r="J319" s="32"/>
      <c r="K319" s="37"/>
      <c r="L319" s="37"/>
      <c r="M319" s="37"/>
      <c r="N319" s="37"/>
      <c r="O319" s="37"/>
      <c r="P319" s="37"/>
      <c r="Q319" s="37"/>
      <c r="R319" s="37"/>
      <c r="S319" s="37"/>
      <c r="T319" s="152"/>
      <c r="U319" s="167"/>
    </row>
    <row r="320" spans="1:21" s="148" customFormat="1" ht="18" customHeight="1">
      <c r="A320" s="42">
        <v>157</v>
      </c>
      <c r="B320" s="34">
        <v>2222</v>
      </c>
      <c r="C320" s="35" t="s">
        <v>110</v>
      </c>
      <c r="D320" s="126" t="s">
        <v>72</v>
      </c>
      <c r="E320" s="35" t="s">
        <v>148</v>
      </c>
      <c r="F320" s="36"/>
      <c r="G320" s="36"/>
      <c r="H320" s="31"/>
      <c r="I320" s="39"/>
      <c r="J320" s="32"/>
      <c r="K320" s="37"/>
      <c r="L320" s="37"/>
      <c r="M320" s="37"/>
      <c r="N320" s="37"/>
      <c r="O320" s="37"/>
      <c r="P320" s="37"/>
      <c r="Q320" s="37"/>
      <c r="R320" s="37"/>
      <c r="S320" s="37"/>
      <c r="T320" s="152"/>
      <c r="U320" s="167"/>
    </row>
    <row r="321" spans="1:21" s="148" customFormat="1" ht="18" customHeight="1">
      <c r="A321" s="42">
        <v>158</v>
      </c>
      <c r="B321" s="34">
        <v>2224</v>
      </c>
      <c r="C321" s="35" t="s">
        <v>110</v>
      </c>
      <c r="D321" s="126" t="s">
        <v>72</v>
      </c>
      <c r="E321" s="35" t="s">
        <v>149</v>
      </c>
      <c r="F321" s="36"/>
      <c r="G321" s="36"/>
      <c r="H321" s="31"/>
      <c r="I321" s="39"/>
      <c r="J321" s="32"/>
      <c r="K321" s="37"/>
      <c r="L321" s="37"/>
      <c r="M321" s="37"/>
      <c r="N321" s="37"/>
      <c r="O321" s="37"/>
      <c r="P321" s="37"/>
      <c r="Q321" s="37"/>
      <c r="R321" s="37"/>
      <c r="S321" s="37"/>
      <c r="T321" s="152"/>
      <c r="U321" s="167"/>
    </row>
    <row r="322" spans="1:21" s="148" customFormat="1" ht="18" customHeight="1">
      <c r="A322" s="42">
        <v>159</v>
      </c>
      <c r="B322" s="34">
        <v>2225</v>
      </c>
      <c r="C322" s="35" t="s">
        <v>110</v>
      </c>
      <c r="D322" s="126" t="s">
        <v>371</v>
      </c>
      <c r="E322" s="35" t="s">
        <v>150</v>
      </c>
      <c r="F322" s="36"/>
      <c r="G322" s="36"/>
      <c r="H322" s="31"/>
      <c r="I322" s="39"/>
      <c r="J322" s="32"/>
      <c r="K322" s="37"/>
      <c r="L322" s="37"/>
      <c r="M322" s="37"/>
      <c r="N322" s="37"/>
      <c r="O322" s="37"/>
      <c r="P322" s="37"/>
      <c r="Q322" s="37"/>
      <c r="R322" s="37"/>
      <c r="S322" s="37"/>
      <c r="T322" s="152"/>
      <c r="U322" s="167"/>
    </row>
    <row r="323" spans="1:21" s="148" customFormat="1" ht="18" customHeight="1">
      <c r="A323" s="42">
        <v>160</v>
      </c>
      <c r="B323" s="34">
        <v>1928</v>
      </c>
      <c r="C323" s="35" t="s">
        <v>109</v>
      </c>
      <c r="D323" s="168" t="s">
        <v>462</v>
      </c>
      <c r="E323" s="35" t="s">
        <v>120</v>
      </c>
      <c r="F323" s="36"/>
      <c r="G323" s="36"/>
      <c r="H323" s="31"/>
      <c r="I323" s="39"/>
      <c r="J323" s="32"/>
      <c r="K323" s="37"/>
      <c r="L323" s="37"/>
      <c r="M323" s="37"/>
      <c r="N323" s="37"/>
      <c r="O323" s="37"/>
      <c r="P323" s="37"/>
      <c r="Q323" s="37"/>
      <c r="R323" s="37"/>
      <c r="S323" s="37"/>
      <c r="T323" s="152"/>
      <c r="U323" s="167"/>
    </row>
    <row r="324" spans="1:21" s="148" customFormat="1" ht="18" customHeight="1">
      <c r="A324" s="42">
        <v>161</v>
      </c>
      <c r="B324" s="34">
        <v>1935</v>
      </c>
      <c r="C324" s="35" t="s">
        <v>109</v>
      </c>
      <c r="D324" s="126" t="s">
        <v>372</v>
      </c>
      <c r="E324" s="35" t="s">
        <v>151</v>
      </c>
      <c r="F324" s="36"/>
      <c r="G324" s="36"/>
      <c r="H324" s="31"/>
      <c r="I324" s="39"/>
      <c r="J324" s="32"/>
      <c r="K324" s="37"/>
      <c r="L324" s="37"/>
      <c r="M324" s="37"/>
      <c r="N324" s="37"/>
      <c r="O324" s="37"/>
      <c r="P324" s="37"/>
      <c r="Q324" s="37"/>
      <c r="R324" s="37"/>
      <c r="S324" s="37"/>
      <c r="T324" s="152"/>
      <c r="U324" s="167"/>
    </row>
    <row r="325" spans="1:21" s="148" customFormat="1" ht="18" customHeight="1">
      <c r="A325" s="42">
        <v>162</v>
      </c>
      <c r="B325" s="34">
        <v>1939</v>
      </c>
      <c r="C325" s="35" t="s">
        <v>109</v>
      </c>
      <c r="D325" s="126" t="s">
        <v>373</v>
      </c>
      <c r="E325" s="35" t="s">
        <v>151</v>
      </c>
      <c r="F325" s="36"/>
      <c r="G325" s="36"/>
      <c r="H325" s="31"/>
      <c r="I325" s="39"/>
      <c r="J325" s="32"/>
      <c r="K325" s="37"/>
      <c r="L325" s="37"/>
      <c r="M325" s="37"/>
      <c r="N325" s="37"/>
      <c r="O325" s="37"/>
      <c r="P325" s="37"/>
      <c r="Q325" s="37"/>
      <c r="R325" s="37"/>
      <c r="S325" s="37"/>
      <c r="T325" s="152"/>
      <c r="U325" s="167"/>
    </row>
    <row r="326" spans="1:21" s="148" customFormat="1" ht="18" customHeight="1">
      <c r="A326" s="42">
        <v>163</v>
      </c>
      <c r="B326" s="34">
        <v>1942</v>
      </c>
      <c r="C326" s="35" t="s">
        <v>109</v>
      </c>
      <c r="D326" s="126" t="s">
        <v>374</v>
      </c>
      <c r="E326" s="35" t="s">
        <v>151</v>
      </c>
      <c r="F326" s="36"/>
      <c r="G326" s="36"/>
      <c r="H326" s="31"/>
      <c r="I326" s="39"/>
      <c r="J326" s="32"/>
      <c r="K326" s="37"/>
      <c r="L326" s="37"/>
      <c r="M326" s="37"/>
      <c r="N326" s="37"/>
      <c r="O326" s="37"/>
      <c r="P326" s="37"/>
      <c r="Q326" s="37"/>
      <c r="R326" s="37"/>
      <c r="S326" s="37"/>
      <c r="T326" s="152"/>
      <c r="U326" s="167"/>
    </row>
    <row r="327" spans="1:21" s="148" customFormat="1" ht="18" customHeight="1">
      <c r="A327" s="42">
        <v>164</v>
      </c>
      <c r="B327" s="34">
        <v>1976</v>
      </c>
      <c r="C327" s="35" t="s">
        <v>109</v>
      </c>
      <c r="D327" s="126" t="s">
        <v>375</v>
      </c>
      <c r="E327" s="35" t="s">
        <v>151</v>
      </c>
      <c r="F327" s="36"/>
      <c r="G327" s="36"/>
      <c r="H327" s="31"/>
      <c r="I327" s="39"/>
      <c r="J327" s="32"/>
      <c r="K327" s="37"/>
      <c r="L327" s="37"/>
      <c r="M327" s="37"/>
      <c r="N327" s="37"/>
      <c r="O327" s="37"/>
      <c r="P327" s="37"/>
      <c r="Q327" s="37"/>
      <c r="R327" s="37"/>
      <c r="S327" s="37"/>
      <c r="T327" s="152"/>
      <c r="U327" s="167"/>
    </row>
    <row r="328" spans="1:21" s="148" customFormat="1" ht="18" customHeight="1">
      <c r="A328" s="42">
        <v>165</v>
      </c>
      <c r="B328" s="34">
        <v>1986</v>
      </c>
      <c r="C328" s="35" t="s">
        <v>109</v>
      </c>
      <c r="D328" s="126" t="s">
        <v>376</v>
      </c>
      <c r="E328" s="35" t="s">
        <v>151</v>
      </c>
      <c r="F328" s="36"/>
      <c r="G328" s="36"/>
      <c r="H328" s="31"/>
      <c r="I328" s="39"/>
      <c r="J328" s="32"/>
      <c r="K328" s="37"/>
      <c r="L328" s="37"/>
      <c r="M328" s="37"/>
      <c r="N328" s="37"/>
      <c r="O328" s="37"/>
      <c r="P328" s="37"/>
      <c r="Q328" s="37"/>
      <c r="R328" s="37"/>
      <c r="S328" s="37"/>
      <c r="T328" s="152"/>
      <c r="U328" s="167"/>
    </row>
    <row r="329" spans="1:21" s="148" customFormat="1" ht="18" customHeight="1">
      <c r="A329" s="42">
        <v>166</v>
      </c>
      <c r="B329" s="34">
        <v>2019</v>
      </c>
      <c r="C329" s="35" t="s">
        <v>109</v>
      </c>
      <c r="D329" s="126" t="s">
        <v>377</v>
      </c>
      <c r="E329" s="35" t="s">
        <v>151</v>
      </c>
      <c r="F329" s="36"/>
      <c r="G329" s="36"/>
      <c r="H329" s="31"/>
      <c r="I329" s="39"/>
      <c r="J329" s="32"/>
      <c r="K329" s="37"/>
      <c r="L329" s="37"/>
      <c r="M329" s="37"/>
      <c r="N329" s="37"/>
      <c r="O329" s="37"/>
      <c r="P329" s="37"/>
      <c r="Q329" s="37"/>
      <c r="R329" s="37"/>
      <c r="S329" s="37"/>
      <c r="T329" s="152"/>
      <c r="U329" s="167"/>
    </row>
    <row r="330" spans="1:21" s="148" customFormat="1" ht="18" customHeight="1">
      <c r="A330" s="42">
        <v>167</v>
      </c>
      <c r="B330" s="34">
        <v>2096</v>
      </c>
      <c r="C330" s="35" t="s">
        <v>109</v>
      </c>
      <c r="D330" s="126" t="s">
        <v>378</v>
      </c>
      <c r="E330" s="35" t="s">
        <v>151</v>
      </c>
      <c r="F330" s="36"/>
      <c r="G330" s="36"/>
      <c r="H330" s="31"/>
      <c r="I330" s="39"/>
      <c r="J330" s="32"/>
      <c r="K330" s="37"/>
      <c r="L330" s="37"/>
      <c r="M330" s="37"/>
      <c r="N330" s="37"/>
      <c r="O330" s="37"/>
      <c r="P330" s="37"/>
      <c r="Q330" s="37"/>
      <c r="R330" s="37"/>
      <c r="S330" s="37"/>
      <c r="T330" s="152"/>
      <c r="U330" s="167"/>
    </row>
    <row r="331" spans="1:21" s="148" customFormat="1" ht="18" customHeight="1">
      <c r="A331" s="42">
        <v>168</v>
      </c>
      <c r="B331" s="34">
        <v>2125</v>
      </c>
      <c r="C331" s="35" t="s">
        <v>109</v>
      </c>
      <c r="D331" s="126" t="s">
        <v>379</v>
      </c>
      <c r="E331" s="35" t="s">
        <v>151</v>
      </c>
      <c r="F331" s="36"/>
      <c r="G331" s="36"/>
      <c r="H331" s="31"/>
      <c r="I331" s="39"/>
      <c r="J331" s="32"/>
      <c r="K331" s="37"/>
      <c r="L331" s="37"/>
      <c r="M331" s="37"/>
      <c r="N331" s="37"/>
      <c r="O331" s="37"/>
      <c r="P331" s="37"/>
      <c r="Q331" s="37"/>
      <c r="R331" s="37"/>
      <c r="S331" s="37"/>
      <c r="T331" s="152"/>
      <c r="U331" s="167"/>
    </row>
    <row r="332" spans="1:21" s="148" customFormat="1" ht="18" customHeight="1">
      <c r="A332" s="42">
        <v>169</v>
      </c>
      <c r="B332" s="34">
        <v>2179</v>
      </c>
      <c r="C332" s="35" t="s">
        <v>109</v>
      </c>
      <c r="D332" s="126" t="s">
        <v>380</v>
      </c>
      <c r="E332" s="35" t="s">
        <v>151</v>
      </c>
      <c r="F332" s="36"/>
      <c r="G332" s="36"/>
      <c r="H332" s="31"/>
      <c r="I332" s="39"/>
      <c r="J332" s="32"/>
      <c r="K332" s="37"/>
      <c r="L332" s="37"/>
      <c r="M332" s="37"/>
      <c r="N332" s="37"/>
      <c r="O332" s="37"/>
      <c r="P332" s="37"/>
      <c r="Q332" s="37"/>
      <c r="R332" s="37"/>
      <c r="S332" s="37"/>
      <c r="T332" s="152"/>
      <c r="U332" s="167"/>
    </row>
    <row r="333" spans="1:21" s="148" customFormat="1" ht="18" customHeight="1">
      <c r="A333" s="42">
        <v>170</v>
      </c>
      <c r="B333" s="34">
        <v>2180</v>
      </c>
      <c r="C333" s="35" t="s">
        <v>109</v>
      </c>
      <c r="D333" s="126" t="s">
        <v>381</v>
      </c>
      <c r="E333" s="35" t="s">
        <v>151</v>
      </c>
      <c r="F333" s="36"/>
      <c r="G333" s="36"/>
      <c r="H333" s="31"/>
      <c r="I333" s="39"/>
      <c r="J333" s="32"/>
      <c r="K333" s="37"/>
      <c r="L333" s="37"/>
      <c r="M333" s="37"/>
      <c r="N333" s="37"/>
      <c r="O333" s="37"/>
      <c r="P333" s="37"/>
      <c r="Q333" s="37"/>
      <c r="R333" s="37"/>
      <c r="S333" s="37"/>
      <c r="T333" s="152"/>
      <c r="U333" s="167"/>
    </row>
    <row r="334" spans="1:21" s="148" customFormat="1" ht="18" customHeight="1">
      <c r="A334" s="42">
        <v>171</v>
      </c>
      <c r="B334" s="34">
        <v>2077</v>
      </c>
      <c r="C334" s="35" t="s">
        <v>139</v>
      </c>
      <c r="D334" s="126" t="s">
        <v>382</v>
      </c>
      <c r="E334" s="35" t="s">
        <v>152</v>
      </c>
      <c r="F334" s="36"/>
      <c r="G334" s="36"/>
      <c r="H334" s="31"/>
      <c r="I334" s="39"/>
      <c r="J334" s="32"/>
      <c r="K334" s="37"/>
      <c r="L334" s="37"/>
      <c r="M334" s="37"/>
      <c r="N334" s="37"/>
      <c r="O334" s="37"/>
      <c r="P334" s="37"/>
      <c r="Q334" s="37"/>
      <c r="R334" s="37"/>
      <c r="S334" s="37"/>
      <c r="T334" s="152"/>
      <c r="U334" s="167"/>
    </row>
    <row r="335" spans="1:21" s="148" customFormat="1" ht="18" customHeight="1">
      <c r="A335" s="42">
        <v>172</v>
      </c>
      <c r="B335" s="34">
        <v>2078</v>
      </c>
      <c r="C335" s="35" t="s">
        <v>126</v>
      </c>
      <c r="D335" s="126" t="s">
        <v>383</v>
      </c>
      <c r="E335" s="35" t="s">
        <v>153</v>
      </c>
      <c r="F335" s="36"/>
      <c r="G335" s="36"/>
      <c r="H335" s="31"/>
      <c r="I335" s="39"/>
      <c r="J335" s="32"/>
      <c r="K335" s="37"/>
      <c r="L335" s="37"/>
      <c r="M335" s="37"/>
      <c r="N335" s="37"/>
      <c r="O335" s="37"/>
      <c r="P335" s="37"/>
      <c r="Q335" s="37"/>
      <c r="R335" s="37"/>
      <c r="S335" s="37"/>
      <c r="T335" s="152"/>
      <c r="U335" s="167"/>
    </row>
    <row r="336" spans="1:21" s="148" customFormat="1" ht="18" customHeight="1">
      <c r="A336" s="42">
        <v>173</v>
      </c>
      <c r="B336" s="34">
        <v>2113</v>
      </c>
      <c r="C336" s="35" t="s">
        <v>140</v>
      </c>
      <c r="D336" s="126" t="s">
        <v>72</v>
      </c>
      <c r="E336" s="35" t="s">
        <v>154</v>
      </c>
      <c r="F336" s="36"/>
      <c r="G336" s="36"/>
      <c r="H336" s="31"/>
      <c r="I336" s="39"/>
      <c r="J336" s="32"/>
      <c r="K336" s="37"/>
      <c r="L336" s="37"/>
      <c r="M336" s="37"/>
      <c r="N336" s="37"/>
      <c r="O336" s="37"/>
      <c r="P336" s="37"/>
      <c r="Q336" s="37"/>
      <c r="R336" s="37"/>
      <c r="S336" s="37"/>
      <c r="T336" s="152"/>
      <c r="U336" s="167"/>
    </row>
    <row r="337" spans="1:21" s="148" customFormat="1" ht="18" customHeight="1">
      <c r="A337" s="42">
        <v>174</v>
      </c>
      <c r="B337" s="34">
        <v>2002</v>
      </c>
      <c r="C337" s="35" t="s">
        <v>141</v>
      </c>
      <c r="D337" s="126" t="s">
        <v>72</v>
      </c>
      <c r="E337" s="35" t="s">
        <v>155</v>
      </c>
      <c r="F337" s="36"/>
      <c r="G337" s="36"/>
      <c r="H337" s="31"/>
      <c r="I337" s="39"/>
      <c r="J337" s="32"/>
      <c r="K337" s="37"/>
      <c r="L337" s="37"/>
      <c r="M337" s="37"/>
      <c r="N337" s="37"/>
      <c r="O337" s="37"/>
      <c r="P337" s="37"/>
      <c r="Q337" s="37"/>
      <c r="R337" s="37"/>
      <c r="S337" s="37"/>
      <c r="T337" s="152"/>
      <c r="U337" s="167"/>
    </row>
    <row r="338" spans="1:21" s="148" customFormat="1" ht="18" customHeight="1" thickBot="1">
      <c r="A338" s="42">
        <v>175</v>
      </c>
      <c r="B338" s="111">
        <v>1913</v>
      </c>
      <c r="C338" s="112" t="s">
        <v>142</v>
      </c>
      <c r="D338" s="127" t="s">
        <v>72</v>
      </c>
      <c r="E338" s="112" t="s">
        <v>156</v>
      </c>
      <c r="F338" s="113"/>
      <c r="G338" s="113"/>
      <c r="H338" s="114"/>
      <c r="I338" s="115"/>
      <c r="J338" s="116"/>
      <c r="K338" s="117"/>
      <c r="L338" s="117"/>
      <c r="M338" s="117"/>
      <c r="N338" s="117"/>
      <c r="O338" s="117"/>
      <c r="P338" s="117"/>
      <c r="Q338" s="117"/>
      <c r="R338" s="117"/>
      <c r="S338" s="117"/>
      <c r="T338" s="155"/>
      <c r="U338" s="167"/>
    </row>
    <row r="339" spans="1:21" s="148" customFormat="1" ht="18" customHeight="1" thickBot="1">
      <c r="A339" s="103"/>
      <c r="B339" s="104"/>
      <c r="C339" s="104"/>
      <c r="D339" s="105" t="s">
        <v>59</v>
      </c>
      <c r="E339" s="106" t="s">
        <v>58</v>
      </c>
      <c r="F339" s="107">
        <f>SUM(F311:F337)</f>
        <v>0</v>
      </c>
      <c r="G339" s="107">
        <f>SUM(G311:G337)</f>
        <v>0</v>
      </c>
      <c r="H339" s="107">
        <f>SUM(H311:H337)</f>
        <v>0</v>
      </c>
      <c r="I339" s="108" t="s">
        <v>58</v>
      </c>
      <c r="J339" s="107">
        <f aca="true" t="shared" si="50" ref="J339:T339">SUM(J311:J337)</f>
        <v>0</v>
      </c>
      <c r="K339" s="107">
        <f t="shared" si="50"/>
        <v>0</v>
      </c>
      <c r="L339" s="107">
        <f t="shared" si="50"/>
        <v>0</v>
      </c>
      <c r="M339" s="107">
        <f t="shared" si="50"/>
        <v>0</v>
      </c>
      <c r="N339" s="107">
        <f t="shared" si="50"/>
        <v>0</v>
      </c>
      <c r="O339" s="109">
        <f t="shared" si="50"/>
        <v>0</v>
      </c>
      <c r="P339" s="109">
        <f t="shared" si="50"/>
        <v>0</v>
      </c>
      <c r="Q339" s="109">
        <f t="shared" si="50"/>
        <v>0</v>
      </c>
      <c r="R339" s="109">
        <f t="shared" si="50"/>
        <v>0</v>
      </c>
      <c r="S339" s="109">
        <f t="shared" si="50"/>
        <v>0</v>
      </c>
      <c r="T339" s="147">
        <f t="shared" si="50"/>
        <v>0</v>
      </c>
      <c r="U339" s="167"/>
    </row>
    <row r="340" spans="1:20" s="148" customFormat="1" ht="11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s="148" customFormat="1" ht="15.75" customHeight="1">
      <c r="A341" s="17" t="s">
        <v>1</v>
      </c>
      <c r="B341" s="4"/>
      <c r="C341" s="4"/>
      <c r="D341" s="4"/>
      <c r="E341" s="4"/>
      <c r="F341" s="5" t="s">
        <v>0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6"/>
      <c r="T341" s="6"/>
    </row>
    <row r="342" spans="1:20" s="148" customFormat="1" ht="12.75">
      <c r="A342" s="17" t="s">
        <v>2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s="148" customFormat="1" ht="12.75">
      <c r="A343" s="17" t="s">
        <v>3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s="148" customFormat="1" ht="12.75">
      <c r="A344" s="17" t="s">
        <v>4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7"/>
      <c r="M344" s="7"/>
      <c r="N344" s="7"/>
      <c r="O344" s="7"/>
      <c r="P344" s="7"/>
      <c r="Q344" s="7"/>
      <c r="R344" s="7"/>
      <c r="S344" s="7"/>
      <c r="T344" s="4"/>
    </row>
    <row r="345" spans="1:20" s="148" customFormat="1" ht="13.5" customHeight="1" thickBot="1">
      <c r="A345" s="4"/>
      <c r="B345" s="4"/>
      <c r="C345" s="4"/>
      <c r="D345" s="4"/>
      <c r="E345" s="4"/>
      <c r="F345" s="8"/>
      <c r="G345" s="8"/>
      <c r="H345" s="8"/>
      <c r="I345" s="8"/>
      <c r="J345" s="8"/>
      <c r="K345" s="4"/>
      <c r="L345" s="4" t="s">
        <v>0</v>
      </c>
      <c r="M345" s="4"/>
      <c r="N345" s="4"/>
      <c r="O345" s="4"/>
      <c r="P345" s="4"/>
      <c r="Q345" s="8"/>
      <c r="R345" s="8"/>
      <c r="S345" s="4"/>
      <c r="T345" s="4"/>
    </row>
    <row r="346" spans="1:20" s="148" customFormat="1" ht="12.75" thickBot="1" thickTop="1">
      <c r="A346" s="4"/>
      <c r="B346" s="9" t="s">
        <v>5</v>
      </c>
      <c r="C346" s="10"/>
      <c r="D346" s="10"/>
      <c r="E346" s="10"/>
      <c r="F346" s="10"/>
      <c r="G346" s="10"/>
      <c r="H346" s="10"/>
      <c r="I346" s="10"/>
      <c r="J346" s="11"/>
      <c r="K346" s="4"/>
      <c r="L346" s="4"/>
      <c r="M346" s="4"/>
      <c r="N346" s="4"/>
      <c r="O346" s="4"/>
      <c r="P346" s="4"/>
      <c r="Q346" s="9" t="s">
        <v>5</v>
      </c>
      <c r="R346" s="11"/>
      <c r="S346" s="4"/>
      <c r="T346" s="4"/>
    </row>
    <row r="347" spans="1:20" s="148" customFormat="1" ht="12" thickTop="1">
      <c r="A347" s="4"/>
      <c r="B347" s="12"/>
      <c r="C347" s="6"/>
      <c r="D347" s="6"/>
      <c r="E347" s="6"/>
      <c r="F347" s="6"/>
      <c r="G347" s="6"/>
      <c r="H347" s="6"/>
      <c r="I347" s="6"/>
      <c r="J347" s="13"/>
      <c r="K347" s="4"/>
      <c r="L347" s="4"/>
      <c r="M347" s="4"/>
      <c r="N347" s="4"/>
      <c r="O347" s="4"/>
      <c r="P347" s="4"/>
      <c r="Q347" s="12"/>
      <c r="R347" s="13"/>
      <c r="S347" s="4"/>
      <c r="T347" s="4"/>
    </row>
    <row r="348" spans="1:20" s="148" customFormat="1" ht="12" thickBot="1">
      <c r="A348" s="4"/>
      <c r="B348" s="40" t="s">
        <v>6</v>
      </c>
      <c r="C348" s="14" t="s">
        <v>7</v>
      </c>
      <c r="D348" s="14" t="s">
        <v>8</v>
      </c>
      <c r="E348" s="14" t="s">
        <v>9</v>
      </c>
      <c r="F348" s="14" t="s">
        <v>10</v>
      </c>
      <c r="G348" s="14" t="s">
        <v>11</v>
      </c>
      <c r="H348" s="14" t="s">
        <v>12</v>
      </c>
      <c r="I348" s="14" t="s">
        <v>13</v>
      </c>
      <c r="J348" s="41" t="s">
        <v>14</v>
      </c>
      <c r="K348" s="14" t="s">
        <v>15</v>
      </c>
      <c r="L348" s="14" t="s">
        <v>16</v>
      </c>
      <c r="M348" s="15" t="s">
        <v>17</v>
      </c>
      <c r="N348" s="15" t="s">
        <v>18</v>
      </c>
      <c r="O348" s="15" t="s">
        <v>19</v>
      </c>
      <c r="P348" s="15" t="s">
        <v>20</v>
      </c>
      <c r="Q348" s="40" t="s">
        <v>21</v>
      </c>
      <c r="R348" s="41" t="s">
        <v>22</v>
      </c>
      <c r="S348" s="40" t="s">
        <v>23</v>
      </c>
      <c r="T348" s="16" t="s">
        <v>24</v>
      </c>
    </row>
    <row r="349" spans="1:21" s="148" customFormat="1" ht="11.25">
      <c r="A349" s="45"/>
      <c r="B349" s="61" t="s">
        <v>0</v>
      </c>
      <c r="C349" s="62"/>
      <c r="D349" s="63" t="s">
        <v>0</v>
      </c>
      <c r="E349" s="63" t="s">
        <v>0</v>
      </c>
      <c r="F349" s="63" t="s">
        <v>0</v>
      </c>
      <c r="G349" s="63"/>
      <c r="H349" s="63" t="s">
        <v>0</v>
      </c>
      <c r="I349" s="64" t="s">
        <v>25</v>
      </c>
      <c r="J349" s="65"/>
      <c r="K349" s="46" t="s">
        <v>0</v>
      </c>
      <c r="L349" s="47"/>
      <c r="M349" s="46"/>
      <c r="N349" s="46"/>
      <c r="O349" s="46" t="s">
        <v>26</v>
      </c>
      <c r="P349" s="46"/>
      <c r="Q349" s="66"/>
      <c r="R349" s="67"/>
      <c r="S349" s="48"/>
      <c r="T349" s="46"/>
      <c r="U349" s="167"/>
    </row>
    <row r="350" spans="1:21" s="148" customFormat="1" ht="11.25">
      <c r="A350" s="50"/>
      <c r="B350" s="68" t="s">
        <v>27</v>
      </c>
      <c r="C350" s="69" t="s">
        <v>27</v>
      </c>
      <c r="D350" s="69" t="s">
        <v>28</v>
      </c>
      <c r="E350" s="69" t="s">
        <v>29</v>
      </c>
      <c r="F350" s="69" t="s">
        <v>0</v>
      </c>
      <c r="G350" s="69"/>
      <c r="H350" s="69" t="s">
        <v>0</v>
      </c>
      <c r="I350" s="70"/>
      <c r="J350" s="71"/>
      <c r="K350" s="51" t="s">
        <v>30</v>
      </c>
      <c r="L350" s="52" t="s">
        <v>31</v>
      </c>
      <c r="M350" s="52" t="s">
        <v>32</v>
      </c>
      <c r="N350" s="52" t="s">
        <v>33</v>
      </c>
      <c r="O350" s="52" t="s">
        <v>34</v>
      </c>
      <c r="P350" s="53" t="s">
        <v>35</v>
      </c>
      <c r="Q350" s="72" t="s">
        <v>36</v>
      </c>
      <c r="R350" s="73" t="s">
        <v>37</v>
      </c>
      <c r="S350" s="54" t="s">
        <v>38</v>
      </c>
      <c r="T350" s="51" t="s">
        <v>39</v>
      </c>
      <c r="U350" s="167"/>
    </row>
    <row r="351" spans="1:21" s="148" customFormat="1" ht="12" thickBot="1">
      <c r="A351" s="56" t="s">
        <v>40</v>
      </c>
      <c r="B351" s="74" t="s">
        <v>41</v>
      </c>
      <c r="C351" s="58" t="s">
        <v>42</v>
      </c>
      <c r="D351" s="58" t="s">
        <v>43</v>
      </c>
      <c r="E351" s="58" t="s">
        <v>44</v>
      </c>
      <c r="F351" s="58" t="s">
        <v>45</v>
      </c>
      <c r="G351" s="58" t="s">
        <v>46</v>
      </c>
      <c r="H351" s="58" t="s">
        <v>47</v>
      </c>
      <c r="I351" s="75" t="s">
        <v>48</v>
      </c>
      <c r="J351" s="76" t="s">
        <v>49</v>
      </c>
      <c r="K351" s="57" t="s">
        <v>50</v>
      </c>
      <c r="L351" s="58" t="s">
        <v>51</v>
      </c>
      <c r="M351" s="58" t="s">
        <v>60</v>
      </c>
      <c r="N351" s="58" t="s">
        <v>52</v>
      </c>
      <c r="O351" s="58" t="s">
        <v>53</v>
      </c>
      <c r="P351" s="59" t="s">
        <v>54</v>
      </c>
      <c r="Q351" s="77" t="s">
        <v>55</v>
      </c>
      <c r="R351" s="78" t="s">
        <v>55</v>
      </c>
      <c r="S351" s="57" t="s">
        <v>56</v>
      </c>
      <c r="T351" s="150" t="s">
        <v>57</v>
      </c>
      <c r="U351" s="167"/>
    </row>
    <row r="352" spans="1:21" s="148" customFormat="1" ht="18" customHeight="1">
      <c r="A352" s="42">
        <v>1</v>
      </c>
      <c r="B352" s="29">
        <v>2132</v>
      </c>
      <c r="C352" s="30" t="s">
        <v>84</v>
      </c>
      <c r="D352" s="125" t="s">
        <v>384</v>
      </c>
      <c r="E352" s="30" t="s">
        <v>158</v>
      </c>
      <c r="F352" s="93">
        <v>64164</v>
      </c>
      <c r="G352" s="93">
        <v>0</v>
      </c>
      <c r="H352" s="31">
        <f aca="true" t="shared" si="51" ref="H352:H376">F352*20%</f>
        <v>12832.800000000001</v>
      </c>
      <c r="I352" s="87">
        <v>41522</v>
      </c>
      <c r="J352" s="32">
        <v>0</v>
      </c>
      <c r="K352" s="89">
        <f aca="true" t="shared" si="52" ref="K352:K376">(+F352+G352+H352+J352)</f>
        <v>76996.8</v>
      </c>
      <c r="L352" s="89">
        <f>+K352*0.3009</f>
        <v>23168.33712</v>
      </c>
      <c r="M352" s="89">
        <v>0</v>
      </c>
      <c r="N352" s="89">
        <v>0</v>
      </c>
      <c r="O352" s="89">
        <f aca="true" t="shared" si="53" ref="O352:O376">+K352*0.0145</f>
        <v>1116.4536</v>
      </c>
      <c r="P352" s="89">
        <v>153</v>
      </c>
      <c r="Q352" s="89">
        <v>3781</v>
      </c>
      <c r="R352" s="89">
        <v>224</v>
      </c>
      <c r="S352" s="89">
        <f aca="true" t="shared" si="54" ref="S352:S376">+L352+M352+N352+O352+P352+Q352+R352</f>
        <v>28442.79072</v>
      </c>
      <c r="T352" s="158">
        <f aca="true" t="shared" si="55" ref="T352:T376">+K352+S352</f>
        <v>105439.59072000001</v>
      </c>
      <c r="U352" s="167"/>
    </row>
    <row r="353" spans="1:21" s="148" customFormat="1" ht="18" customHeight="1">
      <c r="A353" s="42">
        <v>2</v>
      </c>
      <c r="B353" s="34">
        <v>2133</v>
      </c>
      <c r="C353" s="30" t="s">
        <v>157</v>
      </c>
      <c r="D353" s="126" t="s">
        <v>385</v>
      </c>
      <c r="E353" s="35" t="s">
        <v>159</v>
      </c>
      <c r="F353" s="36">
        <v>39847</v>
      </c>
      <c r="G353" s="36">
        <v>5707</v>
      </c>
      <c r="H353" s="31">
        <f t="shared" si="51"/>
        <v>7969.400000000001</v>
      </c>
      <c r="I353" s="133">
        <v>41128</v>
      </c>
      <c r="J353" s="129">
        <v>0</v>
      </c>
      <c r="K353" s="37">
        <f t="shared" si="52"/>
        <v>53523.4</v>
      </c>
      <c r="L353" s="37">
        <f aca="true" t="shared" si="56" ref="L353:L376">+K353*0.3009</f>
        <v>16105.191060000001</v>
      </c>
      <c r="M353" s="37">
        <v>495</v>
      </c>
      <c r="N353" s="37">
        <v>0</v>
      </c>
      <c r="O353" s="37">
        <f t="shared" si="53"/>
        <v>776.0893000000001</v>
      </c>
      <c r="P353" s="37">
        <v>153</v>
      </c>
      <c r="Q353" s="37">
        <v>2171</v>
      </c>
      <c r="R353" s="37">
        <v>224</v>
      </c>
      <c r="S353" s="37">
        <f t="shared" si="54"/>
        <v>19924.28036</v>
      </c>
      <c r="T353" s="152">
        <f t="shared" si="55"/>
        <v>73447.68036</v>
      </c>
      <c r="U353" s="167"/>
    </row>
    <row r="354" spans="1:21" s="148" customFormat="1" ht="18" customHeight="1">
      <c r="A354" s="42">
        <v>3</v>
      </c>
      <c r="B354" s="34">
        <v>2044</v>
      </c>
      <c r="C354" s="30" t="s">
        <v>109</v>
      </c>
      <c r="D354" s="126" t="s">
        <v>386</v>
      </c>
      <c r="E354" s="35" t="s">
        <v>118</v>
      </c>
      <c r="F354" s="36">
        <v>25467.6</v>
      </c>
      <c r="G354" s="36">
        <v>5707</v>
      </c>
      <c r="H354" s="31">
        <f t="shared" si="51"/>
        <v>5093.52</v>
      </c>
      <c r="I354" s="133">
        <v>41081</v>
      </c>
      <c r="J354" s="129">
        <v>0</v>
      </c>
      <c r="K354" s="37">
        <f t="shared" si="52"/>
        <v>36268.119999999995</v>
      </c>
      <c r="L354" s="37">
        <f t="shared" si="56"/>
        <v>10913.077307999998</v>
      </c>
      <c r="M354" s="37">
        <v>495</v>
      </c>
      <c r="N354" s="37">
        <v>0</v>
      </c>
      <c r="O354" s="37">
        <f t="shared" si="53"/>
        <v>525.88774</v>
      </c>
      <c r="P354" s="37">
        <v>153</v>
      </c>
      <c r="Q354" s="37">
        <v>0</v>
      </c>
      <c r="R354" s="37">
        <v>0</v>
      </c>
      <c r="S354" s="37">
        <f t="shared" si="54"/>
        <v>12086.965047999998</v>
      </c>
      <c r="T354" s="152">
        <f t="shared" si="55"/>
        <v>48355.08504799999</v>
      </c>
      <c r="U354" s="167"/>
    </row>
    <row r="355" spans="1:21" s="148" customFormat="1" ht="18" customHeight="1">
      <c r="A355" s="42">
        <v>4</v>
      </c>
      <c r="B355" s="34">
        <v>2048</v>
      </c>
      <c r="C355" s="30" t="s">
        <v>109</v>
      </c>
      <c r="D355" s="126" t="s">
        <v>387</v>
      </c>
      <c r="E355" s="35" t="s">
        <v>117</v>
      </c>
      <c r="F355" s="36">
        <v>37213</v>
      </c>
      <c r="G355" s="36">
        <v>5707</v>
      </c>
      <c r="H355" s="31">
        <f t="shared" si="51"/>
        <v>7442.6</v>
      </c>
      <c r="I355" s="169">
        <v>41638</v>
      </c>
      <c r="J355" s="131">
        <v>0</v>
      </c>
      <c r="K355" s="37">
        <f t="shared" si="52"/>
        <v>50362.6</v>
      </c>
      <c r="L355" s="37">
        <f t="shared" si="56"/>
        <v>15154.10634</v>
      </c>
      <c r="M355" s="37">
        <v>495</v>
      </c>
      <c r="N355" s="37">
        <v>0</v>
      </c>
      <c r="O355" s="37">
        <f t="shared" si="53"/>
        <v>730.2577</v>
      </c>
      <c r="P355" s="37">
        <v>153</v>
      </c>
      <c r="Q355" s="37">
        <v>6517</v>
      </c>
      <c r="R355" s="37">
        <v>375</v>
      </c>
      <c r="S355" s="37">
        <f t="shared" si="54"/>
        <v>23424.36404</v>
      </c>
      <c r="T355" s="152">
        <f t="shared" si="55"/>
        <v>73786.96403999999</v>
      </c>
      <c r="U355" s="167"/>
    </row>
    <row r="356" spans="1:21" s="148" customFormat="1" ht="18" customHeight="1">
      <c r="A356" s="42">
        <v>5</v>
      </c>
      <c r="B356" s="34">
        <v>2049</v>
      </c>
      <c r="C356" s="30" t="s">
        <v>109</v>
      </c>
      <c r="D356" s="126" t="s">
        <v>388</v>
      </c>
      <c r="E356" s="35" t="s">
        <v>118</v>
      </c>
      <c r="F356" s="36">
        <v>25468</v>
      </c>
      <c r="G356" s="36">
        <v>5707</v>
      </c>
      <c r="H356" s="31">
        <f t="shared" si="51"/>
        <v>5093.6</v>
      </c>
      <c r="I356" s="133">
        <v>41081</v>
      </c>
      <c r="J356" s="129">
        <v>0</v>
      </c>
      <c r="K356" s="37">
        <f t="shared" si="52"/>
        <v>36268.6</v>
      </c>
      <c r="L356" s="37">
        <f t="shared" si="56"/>
        <v>10913.221739999999</v>
      </c>
      <c r="M356" s="37">
        <v>495</v>
      </c>
      <c r="N356" s="37">
        <v>0</v>
      </c>
      <c r="O356" s="37">
        <f t="shared" si="53"/>
        <v>525.8947000000001</v>
      </c>
      <c r="P356" s="37">
        <v>153</v>
      </c>
      <c r="Q356" s="37">
        <v>6517</v>
      </c>
      <c r="R356" s="37">
        <v>375</v>
      </c>
      <c r="S356" s="37">
        <f t="shared" si="54"/>
        <v>18979.116439999998</v>
      </c>
      <c r="T356" s="152">
        <f t="shared" si="55"/>
        <v>55247.71644</v>
      </c>
      <c r="U356" s="167"/>
    </row>
    <row r="357" spans="1:21" s="148" customFormat="1" ht="18" customHeight="1">
      <c r="A357" s="42">
        <v>6</v>
      </c>
      <c r="B357" s="34">
        <v>2050</v>
      </c>
      <c r="C357" s="30" t="s">
        <v>109</v>
      </c>
      <c r="D357" s="126" t="s">
        <v>389</v>
      </c>
      <c r="E357" s="35" t="s">
        <v>117</v>
      </c>
      <c r="F357" s="36">
        <v>37213</v>
      </c>
      <c r="G357" s="36">
        <v>5707</v>
      </c>
      <c r="H357" s="31">
        <f t="shared" si="51"/>
        <v>7442.6</v>
      </c>
      <c r="I357" s="39">
        <v>41221</v>
      </c>
      <c r="J357" s="32">
        <v>0</v>
      </c>
      <c r="K357" s="37">
        <f t="shared" si="52"/>
        <v>50362.6</v>
      </c>
      <c r="L357" s="37">
        <f t="shared" si="56"/>
        <v>15154.10634</v>
      </c>
      <c r="M357" s="37">
        <v>0</v>
      </c>
      <c r="N357" s="37">
        <v>0</v>
      </c>
      <c r="O357" s="37">
        <f t="shared" si="53"/>
        <v>730.2577</v>
      </c>
      <c r="P357" s="37">
        <v>153</v>
      </c>
      <c r="Q357" s="37">
        <v>2171</v>
      </c>
      <c r="R357" s="37">
        <v>224</v>
      </c>
      <c r="S357" s="37">
        <f t="shared" si="54"/>
        <v>18432.36404</v>
      </c>
      <c r="T357" s="152">
        <f t="shared" si="55"/>
        <v>68794.96403999999</v>
      </c>
      <c r="U357" s="167"/>
    </row>
    <row r="358" spans="1:21" s="148" customFormat="1" ht="18" customHeight="1">
      <c r="A358" s="42">
        <v>7</v>
      </c>
      <c r="B358" s="34">
        <v>2054</v>
      </c>
      <c r="C358" s="30" t="s">
        <v>109</v>
      </c>
      <c r="D358" s="126" t="s">
        <v>390</v>
      </c>
      <c r="E358" s="35" t="s">
        <v>117</v>
      </c>
      <c r="F358" s="36">
        <v>37213.2</v>
      </c>
      <c r="G358" s="36">
        <v>5707</v>
      </c>
      <c r="H358" s="31">
        <f t="shared" si="51"/>
        <v>7442.639999999999</v>
      </c>
      <c r="I358" s="133">
        <v>41118</v>
      </c>
      <c r="J358" s="129">
        <v>0</v>
      </c>
      <c r="K358" s="37">
        <f t="shared" si="52"/>
        <v>50362.84</v>
      </c>
      <c r="L358" s="37">
        <f t="shared" si="56"/>
        <v>15154.178555999999</v>
      </c>
      <c r="M358" s="37">
        <v>495</v>
      </c>
      <c r="N358" s="37">
        <v>0</v>
      </c>
      <c r="O358" s="37">
        <f t="shared" si="53"/>
        <v>730.26118</v>
      </c>
      <c r="P358" s="37">
        <v>153</v>
      </c>
      <c r="Q358" s="37">
        <v>6517</v>
      </c>
      <c r="R358" s="37">
        <v>375</v>
      </c>
      <c r="S358" s="37">
        <f t="shared" si="54"/>
        <v>23424.439736</v>
      </c>
      <c r="T358" s="152">
        <f t="shared" si="55"/>
        <v>73787.279736</v>
      </c>
      <c r="U358" s="167"/>
    </row>
    <row r="359" spans="1:21" s="148" customFormat="1" ht="18" customHeight="1">
      <c r="A359" s="42">
        <v>8</v>
      </c>
      <c r="B359" s="34">
        <v>2055</v>
      </c>
      <c r="C359" s="30" t="s">
        <v>109</v>
      </c>
      <c r="D359" s="126" t="s">
        <v>391</v>
      </c>
      <c r="E359" s="35" t="s">
        <v>116</v>
      </c>
      <c r="F359" s="36">
        <v>29962</v>
      </c>
      <c r="G359" s="36">
        <v>5707</v>
      </c>
      <c r="H359" s="31">
        <f t="shared" si="51"/>
        <v>5992.400000000001</v>
      </c>
      <c r="I359" s="133">
        <v>40853</v>
      </c>
      <c r="J359" s="129">
        <v>0</v>
      </c>
      <c r="K359" s="37">
        <f t="shared" si="52"/>
        <v>41661.4</v>
      </c>
      <c r="L359" s="37">
        <f t="shared" si="56"/>
        <v>12535.91526</v>
      </c>
      <c r="M359" s="37">
        <v>495</v>
      </c>
      <c r="N359" s="37">
        <v>0</v>
      </c>
      <c r="O359" s="37">
        <f t="shared" si="53"/>
        <v>604.0903000000001</v>
      </c>
      <c r="P359" s="37">
        <v>153</v>
      </c>
      <c r="Q359" s="37">
        <v>6517</v>
      </c>
      <c r="R359" s="37">
        <v>375</v>
      </c>
      <c r="S359" s="37">
        <f t="shared" si="54"/>
        <v>20680.005559999998</v>
      </c>
      <c r="T359" s="152">
        <f t="shared" si="55"/>
        <v>62341.40556</v>
      </c>
      <c r="U359" s="167"/>
    </row>
    <row r="360" spans="1:21" s="148" customFormat="1" ht="18" customHeight="1">
      <c r="A360" s="42">
        <v>9</v>
      </c>
      <c r="B360" s="34">
        <v>2056</v>
      </c>
      <c r="C360" s="30" t="s">
        <v>109</v>
      </c>
      <c r="D360" s="126" t="s">
        <v>392</v>
      </c>
      <c r="E360" s="35" t="s">
        <v>107</v>
      </c>
      <c r="F360" s="173">
        <v>34756</v>
      </c>
      <c r="G360" s="36">
        <v>5707</v>
      </c>
      <c r="H360" s="31">
        <f t="shared" si="51"/>
        <v>6951.200000000001</v>
      </c>
      <c r="I360" s="133">
        <v>40970</v>
      </c>
      <c r="J360" s="129">
        <v>0</v>
      </c>
      <c r="K360" s="37">
        <f t="shared" si="52"/>
        <v>47414.2</v>
      </c>
      <c r="L360" s="37">
        <f t="shared" si="56"/>
        <v>14266.93278</v>
      </c>
      <c r="M360" s="37">
        <v>495</v>
      </c>
      <c r="N360" s="37">
        <v>0</v>
      </c>
      <c r="O360" s="37">
        <f t="shared" si="53"/>
        <v>687.5059</v>
      </c>
      <c r="P360" s="37">
        <v>153</v>
      </c>
      <c r="Q360" s="37">
        <v>1683</v>
      </c>
      <c r="R360" s="37">
        <v>226</v>
      </c>
      <c r="S360" s="37">
        <f t="shared" si="54"/>
        <v>17511.43868</v>
      </c>
      <c r="T360" s="152">
        <f t="shared" si="55"/>
        <v>64925.63868</v>
      </c>
      <c r="U360" s="167"/>
    </row>
    <row r="361" spans="1:21" s="148" customFormat="1" ht="18" customHeight="1">
      <c r="A361" s="42">
        <v>10</v>
      </c>
      <c r="B361" s="34">
        <v>2058</v>
      </c>
      <c r="C361" s="30" t="s">
        <v>109</v>
      </c>
      <c r="D361" s="126" t="s">
        <v>393</v>
      </c>
      <c r="E361" s="35" t="s">
        <v>117</v>
      </c>
      <c r="F361" s="36">
        <v>37213</v>
      </c>
      <c r="G361" s="36">
        <v>5707</v>
      </c>
      <c r="H361" s="31">
        <f t="shared" si="51"/>
        <v>7442.6</v>
      </c>
      <c r="I361" s="133">
        <v>40947</v>
      </c>
      <c r="J361" s="129">
        <v>0</v>
      </c>
      <c r="K361" s="37">
        <f t="shared" si="52"/>
        <v>50362.6</v>
      </c>
      <c r="L361" s="37">
        <f t="shared" si="56"/>
        <v>15154.10634</v>
      </c>
      <c r="M361" s="37">
        <v>495</v>
      </c>
      <c r="N361" s="37">
        <v>0</v>
      </c>
      <c r="O361" s="37">
        <f t="shared" si="53"/>
        <v>730.2577</v>
      </c>
      <c r="P361" s="37">
        <v>153</v>
      </c>
      <c r="Q361" s="37">
        <v>0</v>
      </c>
      <c r="R361" s="37">
        <v>0</v>
      </c>
      <c r="S361" s="37">
        <f t="shared" si="54"/>
        <v>16532.36404</v>
      </c>
      <c r="T361" s="152">
        <f t="shared" si="55"/>
        <v>66894.96403999999</v>
      </c>
      <c r="U361" s="167"/>
    </row>
    <row r="362" spans="1:21" s="148" customFormat="1" ht="18" customHeight="1">
      <c r="A362" s="42">
        <v>11</v>
      </c>
      <c r="B362" s="34">
        <v>2060</v>
      </c>
      <c r="C362" s="30" t="s">
        <v>109</v>
      </c>
      <c r="D362" s="126" t="s">
        <v>394</v>
      </c>
      <c r="E362" s="35" t="s">
        <v>104</v>
      </c>
      <c r="F362" s="36">
        <v>33557</v>
      </c>
      <c r="G362" s="36">
        <v>5707</v>
      </c>
      <c r="H362" s="31">
        <f t="shared" si="51"/>
        <v>6711.400000000001</v>
      </c>
      <c r="I362" s="133">
        <v>41154</v>
      </c>
      <c r="J362" s="129">
        <v>0</v>
      </c>
      <c r="K362" s="37">
        <f t="shared" si="52"/>
        <v>45975.4</v>
      </c>
      <c r="L362" s="37">
        <f t="shared" si="56"/>
        <v>13833.997860000001</v>
      </c>
      <c r="M362" s="37">
        <v>495</v>
      </c>
      <c r="N362" s="37">
        <v>0</v>
      </c>
      <c r="O362" s="37">
        <f t="shared" si="53"/>
        <v>666.6433000000001</v>
      </c>
      <c r="P362" s="37">
        <v>153</v>
      </c>
      <c r="Q362" s="37">
        <v>2171</v>
      </c>
      <c r="R362" s="37">
        <v>224</v>
      </c>
      <c r="S362" s="37">
        <f t="shared" si="54"/>
        <v>17543.64116</v>
      </c>
      <c r="T362" s="152">
        <f t="shared" si="55"/>
        <v>63519.04116</v>
      </c>
      <c r="U362" s="167"/>
    </row>
    <row r="363" spans="1:21" s="148" customFormat="1" ht="18" customHeight="1">
      <c r="A363" s="42">
        <v>12</v>
      </c>
      <c r="B363" s="34">
        <v>2061</v>
      </c>
      <c r="C363" s="30" t="s">
        <v>109</v>
      </c>
      <c r="D363" s="126" t="s">
        <v>395</v>
      </c>
      <c r="E363" s="35" t="s">
        <v>107</v>
      </c>
      <c r="F363" s="36">
        <v>34756</v>
      </c>
      <c r="G363" s="36">
        <v>5707</v>
      </c>
      <c r="H363" s="31">
        <f t="shared" si="51"/>
        <v>6951.200000000001</v>
      </c>
      <c r="I363" s="39">
        <v>41335</v>
      </c>
      <c r="J363" s="32">
        <v>0</v>
      </c>
      <c r="K363" s="37">
        <f t="shared" si="52"/>
        <v>47414.2</v>
      </c>
      <c r="L363" s="37">
        <f t="shared" si="56"/>
        <v>14266.93278</v>
      </c>
      <c r="M363" s="37">
        <v>495</v>
      </c>
      <c r="N363" s="37">
        <v>0</v>
      </c>
      <c r="O363" s="37">
        <f t="shared" si="53"/>
        <v>687.5059</v>
      </c>
      <c r="P363" s="37">
        <v>153</v>
      </c>
      <c r="Q363" s="37">
        <v>0</v>
      </c>
      <c r="R363" s="37">
        <v>0</v>
      </c>
      <c r="S363" s="37">
        <f t="shared" si="54"/>
        <v>15602.43868</v>
      </c>
      <c r="T363" s="152">
        <f t="shared" si="55"/>
        <v>63016.63868</v>
      </c>
      <c r="U363" s="167"/>
    </row>
    <row r="364" spans="1:21" s="148" customFormat="1" ht="18" customHeight="1">
      <c r="A364" s="42">
        <v>13</v>
      </c>
      <c r="B364" s="34">
        <v>2064</v>
      </c>
      <c r="C364" s="30" t="s">
        <v>109</v>
      </c>
      <c r="D364" s="126" t="s">
        <v>396</v>
      </c>
      <c r="E364" s="35" t="s">
        <v>117</v>
      </c>
      <c r="F364" s="36">
        <v>37213</v>
      </c>
      <c r="G364" s="36">
        <v>5707</v>
      </c>
      <c r="H364" s="31">
        <f t="shared" si="51"/>
        <v>7442.6</v>
      </c>
      <c r="I364" s="133">
        <v>40947</v>
      </c>
      <c r="J364" s="129">
        <v>0</v>
      </c>
      <c r="K364" s="37">
        <f t="shared" si="52"/>
        <v>50362.6</v>
      </c>
      <c r="L364" s="37">
        <f t="shared" si="56"/>
        <v>15154.10634</v>
      </c>
      <c r="M364" s="37">
        <v>0</v>
      </c>
      <c r="N364" s="37">
        <v>0</v>
      </c>
      <c r="O364" s="37">
        <f t="shared" si="53"/>
        <v>730.2577</v>
      </c>
      <c r="P364" s="37">
        <v>153</v>
      </c>
      <c r="Q364" s="37">
        <v>0</v>
      </c>
      <c r="R364" s="37">
        <v>0</v>
      </c>
      <c r="S364" s="37">
        <f t="shared" si="54"/>
        <v>16037.36404</v>
      </c>
      <c r="T364" s="152">
        <f t="shared" si="55"/>
        <v>66399.96403999999</v>
      </c>
      <c r="U364" s="167"/>
    </row>
    <row r="365" spans="1:21" s="148" customFormat="1" ht="18" customHeight="1">
      <c r="A365" s="42">
        <v>14</v>
      </c>
      <c r="B365" s="34">
        <v>2065</v>
      </c>
      <c r="C365" s="30" t="s">
        <v>109</v>
      </c>
      <c r="D365" s="126" t="s">
        <v>397</v>
      </c>
      <c r="E365" s="35" t="s">
        <v>106</v>
      </c>
      <c r="F365" s="36">
        <v>32358</v>
      </c>
      <c r="G365" s="36">
        <v>5707</v>
      </c>
      <c r="H365" s="31">
        <f t="shared" si="51"/>
        <v>6471.6</v>
      </c>
      <c r="I365" s="39">
        <v>41352</v>
      </c>
      <c r="J365" s="32">
        <v>0</v>
      </c>
      <c r="K365" s="37">
        <f t="shared" si="52"/>
        <v>44536.6</v>
      </c>
      <c r="L365" s="37">
        <f t="shared" si="56"/>
        <v>13401.06294</v>
      </c>
      <c r="M365" s="37">
        <v>495</v>
      </c>
      <c r="N365" s="37">
        <v>0</v>
      </c>
      <c r="O365" s="37">
        <f t="shared" si="53"/>
        <v>645.7807</v>
      </c>
      <c r="P365" s="37">
        <v>153</v>
      </c>
      <c r="Q365" s="37">
        <v>3607</v>
      </c>
      <c r="R365" s="37">
        <v>375</v>
      </c>
      <c r="S365" s="37">
        <f t="shared" si="54"/>
        <v>18676.84364</v>
      </c>
      <c r="T365" s="152">
        <f t="shared" si="55"/>
        <v>63213.44364</v>
      </c>
      <c r="U365" s="167"/>
    </row>
    <row r="366" spans="1:21" s="148" customFormat="1" ht="18" customHeight="1">
      <c r="A366" s="42">
        <v>15</v>
      </c>
      <c r="B366" s="34">
        <v>2067</v>
      </c>
      <c r="C366" s="30" t="s">
        <v>109</v>
      </c>
      <c r="D366" s="126" t="s">
        <v>398</v>
      </c>
      <c r="E366" s="35" t="s">
        <v>114</v>
      </c>
      <c r="F366" s="36">
        <v>38515</v>
      </c>
      <c r="G366" s="36">
        <v>5707</v>
      </c>
      <c r="H366" s="31">
        <f t="shared" si="51"/>
        <v>7703</v>
      </c>
      <c r="I366" s="143">
        <v>40716</v>
      </c>
      <c r="J366" s="144">
        <v>0</v>
      </c>
      <c r="K366" s="37">
        <f t="shared" si="52"/>
        <v>51925</v>
      </c>
      <c r="L366" s="37">
        <f t="shared" si="56"/>
        <v>15624.2325</v>
      </c>
      <c r="M366" s="37">
        <v>495</v>
      </c>
      <c r="N366" s="37">
        <v>0</v>
      </c>
      <c r="O366" s="37">
        <f t="shared" si="53"/>
        <v>752.9125</v>
      </c>
      <c r="P366" s="37">
        <v>153</v>
      </c>
      <c r="Q366" s="37">
        <v>0</v>
      </c>
      <c r="R366" s="37">
        <v>0</v>
      </c>
      <c r="S366" s="37">
        <f t="shared" si="54"/>
        <v>17025.145</v>
      </c>
      <c r="T366" s="152">
        <f t="shared" si="55"/>
        <v>68950.145</v>
      </c>
      <c r="U366" s="167"/>
    </row>
    <row r="367" spans="1:21" s="148" customFormat="1" ht="18" customHeight="1">
      <c r="A367" s="42">
        <v>16</v>
      </c>
      <c r="B367" s="34">
        <v>2068</v>
      </c>
      <c r="C367" s="30" t="s">
        <v>109</v>
      </c>
      <c r="D367" s="126" t="s">
        <v>399</v>
      </c>
      <c r="E367" s="35" t="s">
        <v>117</v>
      </c>
      <c r="F367" s="36">
        <v>37213</v>
      </c>
      <c r="G367" s="36">
        <v>5707</v>
      </c>
      <c r="H367" s="31">
        <f t="shared" si="51"/>
        <v>7442.6</v>
      </c>
      <c r="I367" s="39">
        <v>41253</v>
      </c>
      <c r="J367" s="32">
        <v>0</v>
      </c>
      <c r="K367" s="37">
        <f t="shared" si="52"/>
        <v>50362.6</v>
      </c>
      <c r="L367" s="37">
        <f t="shared" si="56"/>
        <v>15154.10634</v>
      </c>
      <c r="M367" s="37">
        <v>495</v>
      </c>
      <c r="N367" s="37">
        <v>0</v>
      </c>
      <c r="O367" s="37">
        <f t="shared" si="53"/>
        <v>730.2577</v>
      </c>
      <c r="P367" s="37">
        <v>153</v>
      </c>
      <c r="Q367" s="37">
        <v>6517</v>
      </c>
      <c r="R367" s="37">
        <v>375</v>
      </c>
      <c r="S367" s="37">
        <f t="shared" si="54"/>
        <v>23424.36404</v>
      </c>
      <c r="T367" s="152">
        <f t="shared" si="55"/>
        <v>73786.96403999999</v>
      </c>
      <c r="U367" s="167"/>
    </row>
    <row r="368" spans="1:21" s="148" customFormat="1" ht="18" customHeight="1">
      <c r="A368" s="42">
        <v>17</v>
      </c>
      <c r="B368" s="34">
        <v>2070</v>
      </c>
      <c r="C368" s="30" t="s">
        <v>109</v>
      </c>
      <c r="D368" s="126" t="s">
        <v>400</v>
      </c>
      <c r="E368" s="35" t="s">
        <v>122</v>
      </c>
      <c r="F368" s="36">
        <v>45744</v>
      </c>
      <c r="G368" s="36">
        <v>5707</v>
      </c>
      <c r="H368" s="31">
        <f t="shared" si="51"/>
        <v>9148.800000000001</v>
      </c>
      <c r="I368" s="39">
        <v>41381</v>
      </c>
      <c r="J368" s="32">
        <v>0</v>
      </c>
      <c r="K368" s="37">
        <f t="shared" si="52"/>
        <v>60599.8</v>
      </c>
      <c r="L368" s="37">
        <f t="shared" si="56"/>
        <v>18234.47982</v>
      </c>
      <c r="M368" s="37">
        <v>0</v>
      </c>
      <c r="N368" s="37">
        <v>0</v>
      </c>
      <c r="O368" s="37">
        <f t="shared" si="53"/>
        <v>878.6971000000001</v>
      </c>
      <c r="P368" s="37">
        <v>153</v>
      </c>
      <c r="Q368" s="37">
        <v>1683</v>
      </c>
      <c r="R368" s="37">
        <v>226</v>
      </c>
      <c r="S368" s="37">
        <f t="shared" si="54"/>
        <v>21175.17692</v>
      </c>
      <c r="T368" s="152">
        <f t="shared" si="55"/>
        <v>81774.97692</v>
      </c>
      <c r="U368" s="167"/>
    </row>
    <row r="369" spans="1:21" s="148" customFormat="1" ht="18" customHeight="1">
      <c r="A369" s="42">
        <v>18</v>
      </c>
      <c r="B369" s="34">
        <v>2071</v>
      </c>
      <c r="C369" s="30" t="s">
        <v>109</v>
      </c>
      <c r="D369" s="126" t="s">
        <v>401</v>
      </c>
      <c r="E369" s="35" t="s">
        <v>105</v>
      </c>
      <c r="F369" s="36">
        <v>44197</v>
      </c>
      <c r="G369" s="36">
        <v>5707</v>
      </c>
      <c r="H369" s="31">
        <f t="shared" si="51"/>
        <v>8839.4</v>
      </c>
      <c r="I369" s="133">
        <v>41043</v>
      </c>
      <c r="J369" s="129">
        <v>0</v>
      </c>
      <c r="K369" s="37">
        <f t="shared" si="52"/>
        <v>58743.4</v>
      </c>
      <c r="L369" s="37">
        <f t="shared" si="56"/>
        <v>17675.88906</v>
      </c>
      <c r="M369" s="37">
        <v>495</v>
      </c>
      <c r="N369" s="37">
        <v>0</v>
      </c>
      <c r="O369" s="37">
        <f t="shared" si="53"/>
        <v>851.7793</v>
      </c>
      <c r="P369" s="37">
        <v>153</v>
      </c>
      <c r="Q369" s="37">
        <v>0</v>
      </c>
      <c r="R369" s="37">
        <v>0</v>
      </c>
      <c r="S369" s="37">
        <f t="shared" si="54"/>
        <v>19175.66836</v>
      </c>
      <c r="T369" s="152">
        <f t="shared" si="55"/>
        <v>77919.06836</v>
      </c>
      <c r="U369" s="167"/>
    </row>
    <row r="370" spans="1:21" s="148" customFormat="1" ht="18" customHeight="1">
      <c r="A370" s="42">
        <v>19</v>
      </c>
      <c r="B370" s="34">
        <v>2073</v>
      </c>
      <c r="C370" s="30" t="s">
        <v>109</v>
      </c>
      <c r="D370" s="126" t="s">
        <v>402</v>
      </c>
      <c r="E370" s="35" t="s">
        <v>120</v>
      </c>
      <c r="F370" s="36">
        <v>23969</v>
      </c>
      <c r="G370" s="36">
        <v>5707</v>
      </c>
      <c r="H370" s="31">
        <f t="shared" si="51"/>
        <v>4793.8</v>
      </c>
      <c r="I370" s="143">
        <v>40743</v>
      </c>
      <c r="J370" s="144">
        <v>0</v>
      </c>
      <c r="K370" s="37">
        <f t="shared" si="52"/>
        <v>34469.8</v>
      </c>
      <c r="L370" s="37">
        <f t="shared" si="56"/>
        <v>10371.96282</v>
      </c>
      <c r="M370" s="37">
        <v>495</v>
      </c>
      <c r="N370" s="37">
        <v>0</v>
      </c>
      <c r="O370" s="37">
        <f t="shared" si="53"/>
        <v>499.81210000000004</v>
      </c>
      <c r="P370" s="37">
        <v>153</v>
      </c>
      <c r="Q370" s="37">
        <v>0</v>
      </c>
      <c r="R370" s="37">
        <v>0</v>
      </c>
      <c r="S370" s="37">
        <f t="shared" si="54"/>
        <v>11519.77492</v>
      </c>
      <c r="T370" s="152">
        <f t="shared" si="55"/>
        <v>45989.57492</v>
      </c>
      <c r="U370" s="167"/>
    </row>
    <row r="371" spans="1:21" s="148" customFormat="1" ht="18" customHeight="1">
      <c r="A371" s="42">
        <v>20</v>
      </c>
      <c r="B371" s="34">
        <v>2127</v>
      </c>
      <c r="C371" s="30" t="s">
        <v>109</v>
      </c>
      <c r="D371" s="126" t="s">
        <v>403</v>
      </c>
      <c r="E371" s="35" t="s">
        <v>116</v>
      </c>
      <c r="F371" s="36">
        <v>29961.6</v>
      </c>
      <c r="G371" s="36">
        <v>5707</v>
      </c>
      <c r="H371" s="31">
        <f t="shared" si="51"/>
        <v>5992.32</v>
      </c>
      <c r="I371" s="169">
        <v>41219</v>
      </c>
      <c r="J371" s="131">
        <v>0</v>
      </c>
      <c r="K371" s="37">
        <f t="shared" si="52"/>
        <v>41660.92</v>
      </c>
      <c r="L371" s="37">
        <f t="shared" si="56"/>
        <v>12535.770827999999</v>
      </c>
      <c r="M371" s="37">
        <v>495</v>
      </c>
      <c r="N371" s="37">
        <v>0</v>
      </c>
      <c r="O371" s="37">
        <f t="shared" si="53"/>
        <v>604.08334</v>
      </c>
      <c r="P371" s="37">
        <v>153</v>
      </c>
      <c r="Q371" s="37">
        <v>6517</v>
      </c>
      <c r="R371" s="37">
        <v>375</v>
      </c>
      <c r="S371" s="37">
        <f t="shared" si="54"/>
        <v>20679.854167999998</v>
      </c>
      <c r="T371" s="152">
        <f t="shared" si="55"/>
        <v>62340.774167999996</v>
      </c>
      <c r="U371" s="167"/>
    </row>
    <row r="372" spans="1:21" s="148" customFormat="1" ht="18" customHeight="1">
      <c r="A372" s="42">
        <v>21</v>
      </c>
      <c r="B372" s="34">
        <v>2129</v>
      </c>
      <c r="C372" s="30" t="s">
        <v>109</v>
      </c>
      <c r="D372" s="126" t="s">
        <v>404</v>
      </c>
      <c r="E372" s="35" t="s">
        <v>116</v>
      </c>
      <c r="F372" s="36">
        <v>29962</v>
      </c>
      <c r="G372" s="36">
        <v>5707</v>
      </c>
      <c r="H372" s="31">
        <f t="shared" si="51"/>
        <v>5992.400000000001</v>
      </c>
      <c r="I372" s="169">
        <v>41219</v>
      </c>
      <c r="J372" s="131">
        <v>0</v>
      </c>
      <c r="K372" s="37">
        <f t="shared" si="52"/>
        <v>41661.4</v>
      </c>
      <c r="L372" s="37">
        <f t="shared" si="56"/>
        <v>12535.91526</v>
      </c>
      <c r="M372" s="37">
        <v>495</v>
      </c>
      <c r="N372" s="37">
        <v>0</v>
      </c>
      <c r="O372" s="37">
        <f t="shared" si="53"/>
        <v>604.0903000000001</v>
      </c>
      <c r="P372" s="37">
        <v>153</v>
      </c>
      <c r="Q372" s="37">
        <v>2401</v>
      </c>
      <c r="R372" s="37">
        <v>226</v>
      </c>
      <c r="S372" s="37">
        <f t="shared" si="54"/>
        <v>16415.005559999998</v>
      </c>
      <c r="T372" s="152">
        <f t="shared" si="55"/>
        <v>58076.40556</v>
      </c>
      <c r="U372" s="167"/>
    </row>
    <row r="373" spans="1:21" s="148" customFormat="1" ht="18" customHeight="1">
      <c r="A373" s="42">
        <v>22</v>
      </c>
      <c r="B373" s="34">
        <v>2134</v>
      </c>
      <c r="C373" s="30" t="s">
        <v>109</v>
      </c>
      <c r="D373" s="126" t="s">
        <v>405</v>
      </c>
      <c r="E373" s="35" t="s">
        <v>118</v>
      </c>
      <c r="F373" s="36">
        <v>25467.6</v>
      </c>
      <c r="G373" s="36">
        <v>5707</v>
      </c>
      <c r="H373" s="31">
        <f t="shared" si="51"/>
        <v>5093.52</v>
      </c>
      <c r="I373" s="133">
        <v>41081</v>
      </c>
      <c r="J373" s="129">
        <v>0</v>
      </c>
      <c r="K373" s="37">
        <f t="shared" si="52"/>
        <v>36268.119999999995</v>
      </c>
      <c r="L373" s="37">
        <f t="shared" si="56"/>
        <v>10913.077307999998</v>
      </c>
      <c r="M373" s="37">
        <v>495</v>
      </c>
      <c r="N373" s="37">
        <v>0</v>
      </c>
      <c r="O373" s="37">
        <f t="shared" si="53"/>
        <v>525.88774</v>
      </c>
      <c r="P373" s="37">
        <v>153</v>
      </c>
      <c r="Q373" s="37">
        <v>1683</v>
      </c>
      <c r="R373" s="37">
        <v>226</v>
      </c>
      <c r="S373" s="37">
        <f t="shared" si="54"/>
        <v>13995.965047999998</v>
      </c>
      <c r="T373" s="152">
        <f t="shared" si="55"/>
        <v>50264.08504799999</v>
      </c>
      <c r="U373" s="167"/>
    </row>
    <row r="374" spans="1:21" s="148" customFormat="1" ht="18" customHeight="1">
      <c r="A374" s="42">
        <v>23</v>
      </c>
      <c r="B374" s="34">
        <v>2142</v>
      </c>
      <c r="C374" s="30" t="s">
        <v>109</v>
      </c>
      <c r="D374" s="126" t="s">
        <v>406</v>
      </c>
      <c r="E374" s="35" t="s">
        <v>116</v>
      </c>
      <c r="F374" s="36">
        <v>29961.6</v>
      </c>
      <c r="G374" s="36">
        <v>5707</v>
      </c>
      <c r="H374" s="31">
        <f t="shared" si="51"/>
        <v>5992.32</v>
      </c>
      <c r="I374" s="169">
        <v>41219</v>
      </c>
      <c r="J374" s="131">
        <v>0</v>
      </c>
      <c r="K374" s="37">
        <f t="shared" si="52"/>
        <v>41660.92</v>
      </c>
      <c r="L374" s="37">
        <f t="shared" si="56"/>
        <v>12535.770827999999</v>
      </c>
      <c r="M374" s="37">
        <v>495</v>
      </c>
      <c r="N374" s="37">
        <v>0</v>
      </c>
      <c r="O374" s="37">
        <f t="shared" si="53"/>
        <v>604.08334</v>
      </c>
      <c r="P374" s="37">
        <v>153</v>
      </c>
      <c r="Q374" s="37">
        <v>3781</v>
      </c>
      <c r="R374" s="37">
        <v>224</v>
      </c>
      <c r="S374" s="37">
        <f t="shared" si="54"/>
        <v>17792.854167999998</v>
      </c>
      <c r="T374" s="152">
        <f t="shared" si="55"/>
        <v>59453.774167999996</v>
      </c>
      <c r="U374" s="167"/>
    </row>
    <row r="375" spans="1:21" s="148" customFormat="1" ht="18" customHeight="1">
      <c r="A375" s="42">
        <v>24</v>
      </c>
      <c r="B375" s="34">
        <v>2143</v>
      </c>
      <c r="C375" s="30" t="s">
        <v>109</v>
      </c>
      <c r="D375" s="126" t="s">
        <v>407</v>
      </c>
      <c r="E375" s="35" t="s">
        <v>118</v>
      </c>
      <c r="F375" s="36">
        <v>25467.6</v>
      </c>
      <c r="G375" s="36">
        <v>5707</v>
      </c>
      <c r="H375" s="31">
        <f t="shared" si="51"/>
        <v>5093.52</v>
      </c>
      <c r="I375" s="133">
        <v>41081</v>
      </c>
      <c r="J375" s="129">
        <v>0</v>
      </c>
      <c r="K375" s="37">
        <f t="shared" si="52"/>
        <v>36268.119999999995</v>
      </c>
      <c r="L375" s="37">
        <f t="shared" si="56"/>
        <v>10913.077307999998</v>
      </c>
      <c r="M375" s="37">
        <v>495</v>
      </c>
      <c r="N375" s="37">
        <v>0</v>
      </c>
      <c r="O375" s="37">
        <f t="shared" si="53"/>
        <v>525.88774</v>
      </c>
      <c r="P375" s="37">
        <v>153</v>
      </c>
      <c r="Q375" s="37">
        <v>6517</v>
      </c>
      <c r="R375" s="37">
        <v>375</v>
      </c>
      <c r="S375" s="37">
        <f t="shared" si="54"/>
        <v>18978.965048</v>
      </c>
      <c r="T375" s="152">
        <f t="shared" si="55"/>
        <v>55247.08504799999</v>
      </c>
      <c r="U375" s="167"/>
    </row>
    <row r="376" spans="1:21" s="148" customFormat="1" ht="18" customHeight="1" thickBot="1">
      <c r="A376" s="42">
        <v>25</v>
      </c>
      <c r="B376" s="111">
        <v>2144</v>
      </c>
      <c r="C376" s="30" t="s">
        <v>109</v>
      </c>
      <c r="D376" s="127" t="s">
        <v>408</v>
      </c>
      <c r="E376" s="112" t="s">
        <v>106</v>
      </c>
      <c r="F376" s="113">
        <v>32358</v>
      </c>
      <c r="G376" s="113">
        <v>5707</v>
      </c>
      <c r="H376" s="114">
        <f t="shared" si="51"/>
        <v>6471.6</v>
      </c>
      <c r="I376" s="136">
        <v>40884</v>
      </c>
      <c r="J376" s="137">
        <v>0</v>
      </c>
      <c r="K376" s="117">
        <f t="shared" si="52"/>
        <v>44536.6</v>
      </c>
      <c r="L376" s="117">
        <f t="shared" si="56"/>
        <v>13401.06294</v>
      </c>
      <c r="M376" s="117">
        <v>0</v>
      </c>
      <c r="N376" s="117">
        <v>0</v>
      </c>
      <c r="O376" s="117">
        <f t="shared" si="53"/>
        <v>645.7807</v>
      </c>
      <c r="P376" s="117">
        <v>153</v>
      </c>
      <c r="Q376" s="117">
        <v>0</v>
      </c>
      <c r="R376" s="117">
        <v>0</v>
      </c>
      <c r="S376" s="117">
        <f t="shared" si="54"/>
        <v>14199.84364</v>
      </c>
      <c r="T376" s="155">
        <f t="shared" si="55"/>
        <v>58736.44364</v>
      </c>
      <c r="U376" s="167"/>
    </row>
    <row r="377" spans="1:21" s="148" customFormat="1" ht="18" customHeight="1" thickBot="1">
      <c r="A377" s="103"/>
      <c r="B377" s="104"/>
      <c r="C377" s="104"/>
      <c r="D377" s="105" t="s">
        <v>59</v>
      </c>
      <c r="E377" s="106" t="s">
        <v>58</v>
      </c>
      <c r="F377" s="107">
        <f>SUM(F352:F376)</f>
        <v>869217.2</v>
      </c>
      <c r="G377" s="107">
        <f>SUM(G352:G376)</f>
        <v>136968</v>
      </c>
      <c r="H377" s="107">
        <f>SUM(H352:H376)</f>
        <v>173843.44</v>
      </c>
      <c r="I377" s="108" t="s">
        <v>58</v>
      </c>
      <c r="J377" s="107">
        <f aca="true" t="shared" si="57" ref="J377:T377">SUM(J352:J376)</f>
        <v>0</v>
      </c>
      <c r="K377" s="107">
        <f t="shared" si="57"/>
        <v>1180028.6400000001</v>
      </c>
      <c r="L377" s="107">
        <f t="shared" si="57"/>
        <v>355070.61777599994</v>
      </c>
      <c r="M377" s="107">
        <f t="shared" si="57"/>
        <v>9900</v>
      </c>
      <c r="N377" s="107">
        <f t="shared" si="57"/>
        <v>0</v>
      </c>
      <c r="O377" s="109">
        <f t="shared" si="57"/>
        <v>17110.415279999997</v>
      </c>
      <c r="P377" s="109">
        <f t="shared" si="57"/>
        <v>3825</v>
      </c>
      <c r="Q377" s="109">
        <f t="shared" si="57"/>
        <v>70751</v>
      </c>
      <c r="R377" s="109">
        <f t="shared" si="57"/>
        <v>5024</v>
      </c>
      <c r="S377" s="109">
        <f t="shared" si="57"/>
        <v>461681.0330559999</v>
      </c>
      <c r="T377" s="147">
        <f t="shared" si="57"/>
        <v>1641709.6730560004</v>
      </c>
      <c r="U377" s="167"/>
    </row>
    <row r="378" spans="1:20" s="148" customFormat="1" ht="11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s="148" customFormat="1" ht="11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s="148" customFormat="1" ht="11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s="148" customFormat="1" ht="11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s="148" customFormat="1" ht="11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s="148" customFormat="1" ht="12.75">
      <c r="A383" s="17" t="s">
        <v>1</v>
      </c>
      <c r="B383" s="18"/>
      <c r="C383" s="4"/>
      <c r="D383" s="4"/>
      <c r="E383" s="4"/>
      <c r="F383" s="5" t="s">
        <v>0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6"/>
      <c r="T383" s="6"/>
    </row>
    <row r="384" spans="1:20" s="148" customFormat="1" ht="12.75">
      <c r="A384" s="17" t="s">
        <v>2</v>
      </c>
      <c r="B384" s="18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s="148" customFormat="1" ht="12.75">
      <c r="A385" s="17" t="s">
        <v>3</v>
      </c>
      <c r="B385" s="18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s="148" customFormat="1" ht="12.75">
      <c r="A386" s="17" t="s">
        <v>4</v>
      </c>
      <c r="B386" s="18"/>
      <c r="C386" s="4"/>
      <c r="D386" s="4"/>
      <c r="E386" s="4"/>
      <c r="F386" s="4"/>
      <c r="G386" s="4"/>
      <c r="H386" s="4"/>
      <c r="I386" s="4"/>
      <c r="J386" s="4"/>
      <c r="K386" s="4"/>
      <c r="L386" s="7"/>
      <c r="M386" s="7"/>
      <c r="N386" s="7"/>
      <c r="O386" s="7"/>
      <c r="P386" s="7"/>
      <c r="Q386" s="7"/>
      <c r="R386" s="7"/>
      <c r="S386" s="7"/>
      <c r="T386" s="4"/>
    </row>
    <row r="387" spans="1:20" s="148" customFormat="1" ht="13.5" customHeight="1" thickBot="1">
      <c r="A387" s="4"/>
      <c r="B387" s="4"/>
      <c r="C387" s="4"/>
      <c r="D387" s="4"/>
      <c r="E387" s="4"/>
      <c r="F387" s="8"/>
      <c r="G387" s="8"/>
      <c r="H387" s="8"/>
      <c r="I387" s="8"/>
      <c r="J387" s="8"/>
      <c r="K387" s="4"/>
      <c r="L387" s="4" t="s">
        <v>0</v>
      </c>
      <c r="M387" s="4"/>
      <c r="N387" s="4"/>
      <c r="O387" s="4"/>
      <c r="P387" s="4"/>
      <c r="Q387" s="8"/>
      <c r="R387" s="8"/>
      <c r="S387" s="4"/>
      <c r="T387" s="4"/>
    </row>
    <row r="388" spans="1:20" s="148" customFormat="1" ht="12.75" thickBot="1" thickTop="1">
      <c r="A388" s="4"/>
      <c r="B388" s="9" t="s">
        <v>5</v>
      </c>
      <c r="C388" s="10"/>
      <c r="D388" s="10"/>
      <c r="E388" s="10"/>
      <c r="F388" s="10"/>
      <c r="G388" s="10"/>
      <c r="H388" s="10"/>
      <c r="I388" s="10"/>
      <c r="J388" s="11"/>
      <c r="K388" s="4"/>
      <c r="L388" s="4"/>
      <c r="M388" s="4"/>
      <c r="N388" s="4"/>
      <c r="O388" s="4"/>
      <c r="P388" s="4"/>
      <c r="Q388" s="9" t="s">
        <v>5</v>
      </c>
      <c r="R388" s="11"/>
      <c r="S388" s="4"/>
      <c r="T388" s="4"/>
    </row>
    <row r="389" spans="1:20" s="148" customFormat="1" ht="12" thickTop="1">
      <c r="A389" s="4"/>
      <c r="B389" s="12"/>
      <c r="C389" s="6"/>
      <c r="D389" s="6"/>
      <c r="E389" s="6"/>
      <c r="F389" s="6"/>
      <c r="G389" s="6"/>
      <c r="H389" s="6"/>
      <c r="I389" s="6"/>
      <c r="J389" s="13"/>
      <c r="K389" s="4"/>
      <c r="L389" s="4"/>
      <c r="M389" s="4"/>
      <c r="N389" s="4"/>
      <c r="O389" s="4"/>
      <c r="P389" s="4"/>
      <c r="Q389" s="12"/>
      <c r="R389" s="13"/>
      <c r="S389" s="4"/>
      <c r="T389" s="4"/>
    </row>
    <row r="390" spans="1:20" s="148" customFormat="1" ht="12" thickBot="1">
      <c r="A390" s="4"/>
      <c r="B390" s="40" t="s">
        <v>6</v>
      </c>
      <c r="C390" s="14" t="s">
        <v>7</v>
      </c>
      <c r="D390" s="14" t="s">
        <v>8</v>
      </c>
      <c r="E390" s="14" t="s">
        <v>9</v>
      </c>
      <c r="F390" s="14" t="s">
        <v>10</v>
      </c>
      <c r="G390" s="14" t="s">
        <v>11</v>
      </c>
      <c r="H390" s="14" t="s">
        <v>12</v>
      </c>
      <c r="I390" s="14" t="s">
        <v>13</v>
      </c>
      <c r="J390" s="41" t="s">
        <v>14</v>
      </c>
      <c r="K390" s="14" t="s">
        <v>15</v>
      </c>
      <c r="L390" s="14" t="s">
        <v>16</v>
      </c>
      <c r="M390" s="15" t="s">
        <v>17</v>
      </c>
      <c r="N390" s="15" t="s">
        <v>18</v>
      </c>
      <c r="O390" s="15" t="s">
        <v>19</v>
      </c>
      <c r="P390" s="15" t="s">
        <v>20</v>
      </c>
      <c r="Q390" s="40" t="s">
        <v>21</v>
      </c>
      <c r="R390" s="41" t="s">
        <v>22</v>
      </c>
      <c r="S390" s="40" t="s">
        <v>23</v>
      </c>
      <c r="T390" s="16" t="s">
        <v>24</v>
      </c>
    </row>
    <row r="391" spans="1:21" s="148" customFormat="1" ht="11.25">
      <c r="A391" s="45"/>
      <c r="B391" s="61" t="s">
        <v>0</v>
      </c>
      <c r="C391" s="62"/>
      <c r="D391" s="63" t="s">
        <v>0</v>
      </c>
      <c r="E391" s="63" t="s">
        <v>0</v>
      </c>
      <c r="F391" s="63" t="s">
        <v>0</v>
      </c>
      <c r="G391" s="63"/>
      <c r="H391" s="63" t="s">
        <v>0</v>
      </c>
      <c r="I391" s="64" t="s">
        <v>25</v>
      </c>
      <c r="J391" s="65"/>
      <c r="K391" s="46" t="s">
        <v>0</v>
      </c>
      <c r="L391" s="47"/>
      <c r="M391" s="46"/>
      <c r="N391" s="46"/>
      <c r="O391" s="46" t="s">
        <v>26</v>
      </c>
      <c r="P391" s="46"/>
      <c r="Q391" s="66"/>
      <c r="R391" s="67"/>
      <c r="S391" s="48"/>
      <c r="T391" s="46"/>
      <c r="U391" s="167"/>
    </row>
    <row r="392" spans="1:21" s="148" customFormat="1" ht="11.25">
      <c r="A392" s="50"/>
      <c r="B392" s="68" t="s">
        <v>27</v>
      </c>
      <c r="C392" s="69" t="s">
        <v>27</v>
      </c>
      <c r="D392" s="69" t="s">
        <v>28</v>
      </c>
      <c r="E392" s="69" t="s">
        <v>29</v>
      </c>
      <c r="F392" s="69" t="s">
        <v>0</v>
      </c>
      <c r="G392" s="69"/>
      <c r="H392" s="69" t="s">
        <v>0</v>
      </c>
      <c r="I392" s="70"/>
      <c r="J392" s="71"/>
      <c r="K392" s="51" t="s">
        <v>30</v>
      </c>
      <c r="L392" s="52" t="s">
        <v>31</v>
      </c>
      <c r="M392" s="52" t="s">
        <v>32</v>
      </c>
      <c r="N392" s="52" t="s">
        <v>33</v>
      </c>
      <c r="O392" s="52" t="s">
        <v>34</v>
      </c>
      <c r="P392" s="53" t="s">
        <v>35</v>
      </c>
      <c r="Q392" s="72" t="s">
        <v>36</v>
      </c>
      <c r="R392" s="73" t="s">
        <v>37</v>
      </c>
      <c r="S392" s="54" t="s">
        <v>38</v>
      </c>
      <c r="T392" s="51" t="s">
        <v>39</v>
      </c>
      <c r="U392" s="167"/>
    </row>
    <row r="393" spans="1:21" s="148" customFormat="1" ht="12" thickBot="1">
      <c r="A393" s="56" t="s">
        <v>40</v>
      </c>
      <c r="B393" s="74" t="s">
        <v>41</v>
      </c>
      <c r="C393" s="58" t="s">
        <v>42</v>
      </c>
      <c r="D393" s="58" t="s">
        <v>43</v>
      </c>
      <c r="E393" s="58" t="s">
        <v>44</v>
      </c>
      <c r="F393" s="58" t="s">
        <v>45</v>
      </c>
      <c r="G393" s="58" t="s">
        <v>46</v>
      </c>
      <c r="H393" s="58" t="s">
        <v>47</v>
      </c>
      <c r="I393" s="75" t="s">
        <v>48</v>
      </c>
      <c r="J393" s="76" t="s">
        <v>49</v>
      </c>
      <c r="K393" s="57" t="s">
        <v>50</v>
      </c>
      <c r="L393" s="58" t="s">
        <v>51</v>
      </c>
      <c r="M393" s="58" t="s">
        <v>60</v>
      </c>
      <c r="N393" s="58" t="s">
        <v>52</v>
      </c>
      <c r="O393" s="58" t="s">
        <v>53</v>
      </c>
      <c r="P393" s="59" t="s">
        <v>54</v>
      </c>
      <c r="Q393" s="77" t="s">
        <v>55</v>
      </c>
      <c r="R393" s="78" t="s">
        <v>55</v>
      </c>
      <c r="S393" s="57" t="s">
        <v>56</v>
      </c>
      <c r="T393" s="150" t="s">
        <v>57</v>
      </c>
      <c r="U393" s="167"/>
    </row>
    <row r="394" spans="1:21" s="148" customFormat="1" ht="18" customHeight="1">
      <c r="A394" s="42">
        <v>26</v>
      </c>
      <c r="B394" s="29">
        <v>2147</v>
      </c>
      <c r="C394" s="30" t="s">
        <v>109</v>
      </c>
      <c r="D394" s="125" t="s">
        <v>409</v>
      </c>
      <c r="E394" s="30" t="s">
        <v>106</v>
      </c>
      <c r="F394" s="32">
        <v>32358</v>
      </c>
      <c r="G394" s="32">
        <v>5707</v>
      </c>
      <c r="H394" s="31">
        <f aca="true" t="shared" si="58" ref="H394:H410">F394*20%</f>
        <v>6471.6</v>
      </c>
      <c r="I394" s="87">
        <v>41236</v>
      </c>
      <c r="J394" s="31">
        <v>0</v>
      </c>
      <c r="K394" s="44">
        <f aca="true" t="shared" si="59" ref="K394:K410">(+F394+G394+H394+J394)</f>
        <v>44536.6</v>
      </c>
      <c r="L394" s="44">
        <f>+K394*0.3009</f>
        <v>13401.06294</v>
      </c>
      <c r="M394" s="44">
        <v>495</v>
      </c>
      <c r="N394" s="44">
        <v>0</v>
      </c>
      <c r="O394" s="44">
        <f aca="true" t="shared" si="60" ref="O394:O410">+K394*0.0145</f>
        <v>645.7807</v>
      </c>
      <c r="P394" s="44">
        <v>153</v>
      </c>
      <c r="Q394" s="44">
        <v>0</v>
      </c>
      <c r="R394" s="44">
        <v>0</v>
      </c>
      <c r="S394" s="44">
        <f aca="true" t="shared" si="61" ref="S394:S410">+L394+M394+N394+O394+P394+Q394+R394</f>
        <v>14694.84364</v>
      </c>
      <c r="T394" s="151">
        <f aca="true" t="shared" si="62" ref="T394:T410">+K394+S394</f>
        <v>59231.44364</v>
      </c>
      <c r="U394" s="167"/>
    </row>
    <row r="395" spans="1:21" s="148" customFormat="1" ht="18" customHeight="1">
      <c r="A395" s="42">
        <v>27</v>
      </c>
      <c r="B395" s="34">
        <v>2148</v>
      </c>
      <c r="C395" s="30" t="s">
        <v>109</v>
      </c>
      <c r="D395" s="126" t="s">
        <v>410</v>
      </c>
      <c r="E395" s="35" t="s">
        <v>118</v>
      </c>
      <c r="F395" s="36">
        <v>25468</v>
      </c>
      <c r="G395" s="32">
        <v>5707</v>
      </c>
      <c r="H395" s="31">
        <f t="shared" si="58"/>
        <v>5093.6</v>
      </c>
      <c r="I395" s="133">
        <v>41082</v>
      </c>
      <c r="J395" s="129">
        <v>0</v>
      </c>
      <c r="K395" s="37">
        <f t="shared" si="59"/>
        <v>36268.6</v>
      </c>
      <c r="L395" s="37">
        <f aca="true" t="shared" si="63" ref="L395:L410">+K395*0.3009</f>
        <v>10913.221739999999</v>
      </c>
      <c r="M395" s="37">
        <v>495</v>
      </c>
      <c r="N395" s="37">
        <v>0</v>
      </c>
      <c r="O395" s="37">
        <f t="shared" si="60"/>
        <v>525.8947000000001</v>
      </c>
      <c r="P395" s="33">
        <v>153</v>
      </c>
      <c r="Q395" s="37">
        <v>1683</v>
      </c>
      <c r="R395" s="37">
        <v>226</v>
      </c>
      <c r="S395" s="37">
        <f t="shared" si="61"/>
        <v>13996.11644</v>
      </c>
      <c r="T395" s="152">
        <f t="shared" si="62"/>
        <v>50264.71644</v>
      </c>
      <c r="U395" s="167"/>
    </row>
    <row r="396" spans="1:21" s="148" customFormat="1" ht="18" customHeight="1">
      <c r="A396" s="42">
        <v>28</v>
      </c>
      <c r="B396" s="34">
        <v>2150</v>
      </c>
      <c r="C396" s="30" t="s">
        <v>109</v>
      </c>
      <c r="D396" s="126" t="s">
        <v>411</v>
      </c>
      <c r="E396" s="35" t="s">
        <v>117</v>
      </c>
      <c r="F396" s="36">
        <v>37213</v>
      </c>
      <c r="G396" s="32">
        <v>5707</v>
      </c>
      <c r="H396" s="31">
        <f t="shared" si="58"/>
        <v>7442.6</v>
      </c>
      <c r="I396" s="39">
        <v>41405</v>
      </c>
      <c r="J396" s="32">
        <v>0</v>
      </c>
      <c r="K396" s="37">
        <f t="shared" si="59"/>
        <v>50362.6</v>
      </c>
      <c r="L396" s="37">
        <f t="shared" si="63"/>
        <v>15154.10634</v>
      </c>
      <c r="M396" s="37">
        <v>495</v>
      </c>
      <c r="N396" s="37">
        <v>0</v>
      </c>
      <c r="O396" s="37">
        <f t="shared" si="60"/>
        <v>730.2577</v>
      </c>
      <c r="P396" s="33">
        <v>153</v>
      </c>
      <c r="Q396" s="37">
        <v>2579</v>
      </c>
      <c r="R396" s="37">
        <v>278</v>
      </c>
      <c r="S396" s="37">
        <f t="shared" si="61"/>
        <v>19389.36404</v>
      </c>
      <c r="T396" s="152">
        <f t="shared" si="62"/>
        <v>69751.96403999999</v>
      </c>
      <c r="U396" s="167"/>
    </row>
    <row r="397" spans="1:21" s="148" customFormat="1" ht="18" customHeight="1">
      <c r="A397" s="42">
        <v>29</v>
      </c>
      <c r="B397" s="34">
        <v>2151</v>
      </c>
      <c r="C397" s="30" t="s">
        <v>109</v>
      </c>
      <c r="D397" s="126" t="s">
        <v>412</v>
      </c>
      <c r="E397" s="35" t="s">
        <v>106</v>
      </c>
      <c r="F397" s="36">
        <v>32358</v>
      </c>
      <c r="G397" s="32">
        <v>5707</v>
      </c>
      <c r="H397" s="31">
        <f t="shared" si="58"/>
        <v>6471.6</v>
      </c>
      <c r="I397" s="133">
        <v>40883</v>
      </c>
      <c r="J397" s="129">
        <v>0</v>
      </c>
      <c r="K397" s="37">
        <f t="shared" si="59"/>
        <v>44536.6</v>
      </c>
      <c r="L397" s="37">
        <f t="shared" si="63"/>
        <v>13401.06294</v>
      </c>
      <c r="M397" s="37">
        <v>495</v>
      </c>
      <c r="N397" s="37">
        <v>0</v>
      </c>
      <c r="O397" s="37">
        <f t="shared" si="60"/>
        <v>645.7807</v>
      </c>
      <c r="P397" s="33">
        <v>153</v>
      </c>
      <c r="Q397" s="37">
        <v>6517</v>
      </c>
      <c r="R397" s="37">
        <v>375</v>
      </c>
      <c r="S397" s="37">
        <f t="shared" si="61"/>
        <v>21586.84364</v>
      </c>
      <c r="T397" s="152">
        <f t="shared" si="62"/>
        <v>66123.44364</v>
      </c>
      <c r="U397" s="167"/>
    </row>
    <row r="398" spans="1:21" s="148" customFormat="1" ht="18" customHeight="1">
      <c r="A398" s="42">
        <v>30</v>
      </c>
      <c r="B398" s="34">
        <v>2171</v>
      </c>
      <c r="C398" s="30" t="s">
        <v>109</v>
      </c>
      <c r="D398" s="126" t="s">
        <v>413</v>
      </c>
      <c r="E398" s="35" t="s">
        <v>117</v>
      </c>
      <c r="F398" s="36">
        <v>37213</v>
      </c>
      <c r="G398" s="32">
        <v>5707</v>
      </c>
      <c r="H398" s="31">
        <f t="shared" si="58"/>
        <v>7442.6</v>
      </c>
      <c r="I398" s="39">
        <v>41288</v>
      </c>
      <c r="J398" s="32">
        <v>0</v>
      </c>
      <c r="K398" s="37">
        <f t="shared" si="59"/>
        <v>50362.6</v>
      </c>
      <c r="L398" s="37">
        <f t="shared" si="63"/>
        <v>15154.10634</v>
      </c>
      <c r="M398" s="37">
        <v>495</v>
      </c>
      <c r="N398" s="37">
        <v>0</v>
      </c>
      <c r="O398" s="37">
        <f t="shared" si="60"/>
        <v>730.2577</v>
      </c>
      <c r="P398" s="33">
        <v>153</v>
      </c>
      <c r="Q398" s="37">
        <v>1683</v>
      </c>
      <c r="R398" s="37">
        <v>0</v>
      </c>
      <c r="S398" s="37">
        <f t="shared" si="61"/>
        <v>18215.36404</v>
      </c>
      <c r="T398" s="152">
        <f t="shared" si="62"/>
        <v>68577.96403999999</v>
      </c>
      <c r="U398" s="167"/>
    </row>
    <row r="399" spans="1:21" s="148" customFormat="1" ht="18" customHeight="1">
      <c r="A399" s="42">
        <v>31</v>
      </c>
      <c r="B399" s="34">
        <v>2173</v>
      </c>
      <c r="C399" s="30" t="s">
        <v>109</v>
      </c>
      <c r="D399" s="126" t="s">
        <v>414</v>
      </c>
      <c r="E399" s="35" t="s">
        <v>118</v>
      </c>
      <c r="F399" s="36">
        <v>25468</v>
      </c>
      <c r="G399" s="32">
        <v>5707</v>
      </c>
      <c r="H399" s="31">
        <f t="shared" si="58"/>
        <v>5093.6</v>
      </c>
      <c r="I399" s="133">
        <v>41116</v>
      </c>
      <c r="J399" s="129">
        <v>0</v>
      </c>
      <c r="K399" s="37">
        <f t="shared" si="59"/>
        <v>36268.6</v>
      </c>
      <c r="L399" s="37">
        <f t="shared" si="63"/>
        <v>10913.221739999999</v>
      </c>
      <c r="M399" s="37">
        <v>495</v>
      </c>
      <c r="N399" s="37">
        <v>0</v>
      </c>
      <c r="O399" s="37">
        <f t="shared" si="60"/>
        <v>525.8947000000001</v>
      </c>
      <c r="P399" s="33">
        <v>153</v>
      </c>
      <c r="Q399" s="37">
        <v>2171</v>
      </c>
      <c r="R399" s="37">
        <v>224</v>
      </c>
      <c r="S399" s="37">
        <f t="shared" si="61"/>
        <v>14482.11644</v>
      </c>
      <c r="T399" s="152">
        <f t="shared" si="62"/>
        <v>50750.71644</v>
      </c>
      <c r="U399" s="167"/>
    </row>
    <row r="400" spans="1:21" s="148" customFormat="1" ht="18" customHeight="1">
      <c r="A400" s="42">
        <v>32</v>
      </c>
      <c r="B400" s="34">
        <v>2174</v>
      </c>
      <c r="C400" s="30" t="s">
        <v>109</v>
      </c>
      <c r="D400" s="126" t="s">
        <v>415</v>
      </c>
      <c r="E400" s="35" t="s">
        <v>121</v>
      </c>
      <c r="F400" s="36">
        <v>39863</v>
      </c>
      <c r="G400" s="32">
        <v>5707</v>
      </c>
      <c r="H400" s="31">
        <f t="shared" si="58"/>
        <v>7972.6</v>
      </c>
      <c r="I400" s="39">
        <v>41279</v>
      </c>
      <c r="J400" s="32">
        <v>0</v>
      </c>
      <c r="K400" s="37">
        <f t="shared" si="59"/>
        <v>53542.6</v>
      </c>
      <c r="L400" s="37">
        <f t="shared" si="63"/>
        <v>16110.96834</v>
      </c>
      <c r="M400" s="37">
        <v>0</v>
      </c>
      <c r="N400" s="37">
        <v>0</v>
      </c>
      <c r="O400" s="37">
        <f t="shared" si="60"/>
        <v>776.3677</v>
      </c>
      <c r="P400" s="33">
        <v>153</v>
      </c>
      <c r="Q400" s="37">
        <v>2401</v>
      </c>
      <c r="R400" s="37">
        <v>226</v>
      </c>
      <c r="S400" s="37">
        <f t="shared" si="61"/>
        <v>19667.33604</v>
      </c>
      <c r="T400" s="152">
        <f t="shared" si="62"/>
        <v>73209.93604</v>
      </c>
      <c r="U400" s="167"/>
    </row>
    <row r="401" spans="1:21" s="148" customFormat="1" ht="18" customHeight="1">
      <c r="A401" s="42">
        <v>33</v>
      </c>
      <c r="B401" s="34">
        <v>2175</v>
      </c>
      <c r="C401" s="30" t="s">
        <v>109</v>
      </c>
      <c r="D401" s="126" t="s">
        <v>416</v>
      </c>
      <c r="E401" s="35" t="s">
        <v>117</v>
      </c>
      <c r="F401" s="36">
        <v>37213.2</v>
      </c>
      <c r="G401" s="32">
        <v>5707</v>
      </c>
      <c r="H401" s="31">
        <f t="shared" si="58"/>
        <v>7442.639999999999</v>
      </c>
      <c r="I401" s="133">
        <v>41144</v>
      </c>
      <c r="J401" s="129">
        <v>0</v>
      </c>
      <c r="K401" s="37">
        <f t="shared" si="59"/>
        <v>50362.84</v>
      </c>
      <c r="L401" s="37">
        <f t="shared" si="63"/>
        <v>15154.178555999999</v>
      </c>
      <c r="M401" s="37">
        <v>495</v>
      </c>
      <c r="N401" s="37">
        <v>0</v>
      </c>
      <c r="O401" s="37">
        <f t="shared" si="60"/>
        <v>730.26118</v>
      </c>
      <c r="P401" s="33">
        <v>153</v>
      </c>
      <c r="Q401" s="37">
        <v>1683</v>
      </c>
      <c r="R401" s="37">
        <v>226</v>
      </c>
      <c r="S401" s="37">
        <f t="shared" si="61"/>
        <v>18441.439736</v>
      </c>
      <c r="T401" s="152">
        <f t="shared" si="62"/>
        <v>68804.279736</v>
      </c>
      <c r="U401" s="167"/>
    </row>
    <row r="402" spans="1:21" s="148" customFormat="1" ht="18" customHeight="1">
      <c r="A402" s="42">
        <v>34</v>
      </c>
      <c r="B402" s="34">
        <v>2039</v>
      </c>
      <c r="C402" s="35" t="s">
        <v>160</v>
      </c>
      <c r="D402" s="126" t="s">
        <v>417</v>
      </c>
      <c r="E402" s="35" t="s">
        <v>97</v>
      </c>
      <c r="F402" s="36">
        <v>44179</v>
      </c>
      <c r="G402" s="32">
        <v>5707</v>
      </c>
      <c r="H402" s="31">
        <f t="shared" si="58"/>
        <v>8835.800000000001</v>
      </c>
      <c r="I402" s="39">
        <v>41547</v>
      </c>
      <c r="J402" s="32">
        <v>0</v>
      </c>
      <c r="K402" s="37">
        <f t="shared" si="59"/>
        <v>58721.8</v>
      </c>
      <c r="L402" s="37">
        <f t="shared" si="63"/>
        <v>17669.38962</v>
      </c>
      <c r="M402" s="37">
        <v>0</v>
      </c>
      <c r="N402" s="37">
        <v>0</v>
      </c>
      <c r="O402" s="37">
        <f t="shared" si="60"/>
        <v>851.4661000000001</v>
      </c>
      <c r="P402" s="33">
        <v>153</v>
      </c>
      <c r="Q402" s="37">
        <v>2401</v>
      </c>
      <c r="R402" s="37">
        <v>226</v>
      </c>
      <c r="S402" s="37">
        <f t="shared" si="61"/>
        <v>21300.855720000003</v>
      </c>
      <c r="T402" s="152">
        <f t="shared" si="62"/>
        <v>80022.65572000001</v>
      </c>
      <c r="U402" s="167"/>
    </row>
    <row r="403" spans="1:21" s="148" customFormat="1" ht="18" customHeight="1">
      <c r="A403" s="42">
        <v>35</v>
      </c>
      <c r="B403" s="34">
        <v>2128</v>
      </c>
      <c r="C403" s="35" t="s">
        <v>160</v>
      </c>
      <c r="D403" s="126" t="s">
        <v>418</v>
      </c>
      <c r="E403" s="35" t="s">
        <v>100</v>
      </c>
      <c r="F403" s="36">
        <v>45726</v>
      </c>
      <c r="G403" s="32">
        <v>5707</v>
      </c>
      <c r="H403" s="31">
        <f t="shared" si="58"/>
        <v>9145.2</v>
      </c>
      <c r="I403" s="133">
        <v>40876</v>
      </c>
      <c r="J403" s="129">
        <v>0</v>
      </c>
      <c r="K403" s="37">
        <f t="shared" si="59"/>
        <v>60578.2</v>
      </c>
      <c r="L403" s="37">
        <f t="shared" si="63"/>
        <v>18227.98038</v>
      </c>
      <c r="M403" s="37">
        <v>0</v>
      </c>
      <c r="N403" s="37">
        <v>0</v>
      </c>
      <c r="O403" s="37">
        <f t="shared" si="60"/>
        <v>878.3839</v>
      </c>
      <c r="P403" s="33">
        <v>153</v>
      </c>
      <c r="Q403" s="37">
        <v>0</v>
      </c>
      <c r="R403" s="37">
        <v>0</v>
      </c>
      <c r="S403" s="37">
        <f t="shared" si="61"/>
        <v>19259.36428</v>
      </c>
      <c r="T403" s="152">
        <f t="shared" si="62"/>
        <v>79837.56427999999</v>
      </c>
      <c r="U403" s="167"/>
    </row>
    <row r="404" spans="1:21" s="148" customFormat="1" ht="18" customHeight="1">
      <c r="A404" s="42">
        <v>36</v>
      </c>
      <c r="B404" s="34">
        <v>2130</v>
      </c>
      <c r="C404" s="35" t="s">
        <v>160</v>
      </c>
      <c r="D404" s="126" t="s">
        <v>419</v>
      </c>
      <c r="E404" s="35" t="s">
        <v>101</v>
      </c>
      <c r="F404" s="36">
        <v>48982.8</v>
      </c>
      <c r="G404" s="32">
        <v>5707</v>
      </c>
      <c r="H404" s="31">
        <f t="shared" si="58"/>
        <v>9796.560000000001</v>
      </c>
      <c r="I404" s="169">
        <v>41728</v>
      </c>
      <c r="J404" s="131">
        <v>0</v>
      </c>
      <c r="K404" s="37">
        <f t="shared" si="59"/>
        <v>64486.36</v>
      </c>
      <c r="L404" s="37">
        <f t="shared" si="63"/>
        <v>19403.945724</v>
      </c>
      <c r="M404" s="37">
        <v>0</v>
      </c>
      <c r="N404" s="37">
        <v>0</v>
      </c>
      <c r="O404" s="37">
        <f t="shared" si="60"/>
        <v>935.05222</v>
      </c>
      <c r="P404" s="33">
        <v>153</v>
      </c>
      <c r="Q404" s="37">
        <v>6517</v>
      </c>
      <c r="R404" s="37">
        <v>375</v>
      </c>
      <c r="S404" s="37">
        <f t="shared" si="61"/>
        <v>27383.997944000002</v>
      </c>
      <c r="T404" s="152">
        <f t="shared" si="62"/>
        <v>91870.357944</v>
      </c>
      <c r="U404" s="167"/>
    </row>
    <row r="405" spans="1:21" s="148" customFormat="1" ht="18" customHeight="1">
      <c r="A405" s="42">
        <v>37</v>
      </c>
      <c r="B405" s="34">
        <v>2043</v>
      </c>
      <c r="C405" s="35" t="s">
        <v>161</v>
      </c>
      <c r="D405" s="126" t="s">
        <v>420</v>
      </c>
      <c r="E405" s="35" t="s">
        <v>119</v>
      </c>
      <c r="F405" s="36">
        <v>42702</v>
      </c>
      <c r="G405" s="32">
        <v>5707</v>
      </c>
      <c r="H405" s="31">
        <f t="shared" si="58"/>
        <v>8540.4</v>
      </c>
      <c r="I405" s="133">
        <v>40936</v>
      </c>
      <c r="J405" s="129">
        <v>0</v>
      </c>
      <c r="K405" s="37">
        <f t="shared" si="59"/>
        <v>56949.4</v>
      </c>
      <c r="L405" s="37">
        <f t="shared" si="63"/>
        <v>17136.07446</v>
      </c>
      <c r="M405" s="37">
        <v>495</v>
      </c>
      <c r="N405" s="37">
        <v>0</v>
      </c>
      <c r="O405" s="37">
        <f t="shared" si="60"/>
        <v>825.7663000000001</v>
      </c>
      <c r="P405" s="33">
        <v>153</v>
      </c>
      <c r="Q405" s="37">
        <v>0</v>
      </c>
      <c r="R405" s="37">
        <v>0</v>
      </c>
      <c r="S405" s="37">
        <f t="shared" si="61"/>
        <v>18609.84076</v>
      </c>
      <c r="T405" s="152">
        <f t="shared" si="62"/>
        <v>75559.24076</v>
      </c>
      <c r="U405" s="167"/>
    </row>
    <row r="406" spans="1:21" s="148" customFormat="1" ht="18" customHeight="1">
      <c r="A406" s="42">
        <v>38</v>
      </c>
      <c r="B406" s="34">
        <v>2059</v>
      </c>
      <c r="C406" s="35" t="s">
        <v>161</v>
      </c>
      <c r="D406" s="126" t="s">
        <v>421</v>
      </c>
      <c r="E406" s="35" t="s">
        <v>117</v>
      </c>
      <c r="F406" s="36">
        <v>37213.2</v>
      </c>
      <c r="G406" s="32">
        <v>5707</v>
      </c>
      <c r="H406" s="31">
        <f t="shared" si="58"/>
        <v>7442.639999999999</v>
      </c>
      <c r="I406" s="39">
        <v>41231</v>
      </c>
      <c r="J406" s="32">
        <v>0</v>
      </c>
      <c r="K406" s="37">
        <f t="shared" si="59"/>
        <v>50362.84</v>
      </c>
      <c r="L406" s="37">
        <f t="shared" si="63"/>
        <v>15154.178555999999</v>
      </c>
      <c r="M406" s="37">
        <v>495</v>
      </c>
      <c r="N406" s="37">
        <v>0</v>
      </c>
      <c r="O406" s="37">
        <f t="shared" si="60"/>
        <v>730.26118</v>
      </c>
      <c r="P406" s="33">
        <v>153</v>
      </c>
      <c r="Q406" s="37">
        <v>2401</v>
      </c>
      <c r="R406" s="37">
        <v>226</v>
      </c>
      <c r="S406" s="37">
        <f t="shared" si="61"/>
        <v>19159.439736</v>
      </c>
      <c r="T406" s="152">
        <f t="shared" si="62"/>
        <v>69522.279736</v>
      </c>
      <c r="U406" s="167"/>
    </row>
    <row r="407" spans="1:21" s="148" customFormat="1" ht="18" customHeight="1">
      <c r="A407" s="42">
        <v>39</v>
      </c>
      <c r="B407" s="34">
        <v>2062</v>
      </c>
      <c r="C407" s="35" t="s">
        <v>161</v>
      </c>
      <c r="D407" s="126" t="s">
        <v>422</v>
      </c>
      <c r="E407" s="35" t="s">
        <v>114</v>
      </c>
      <c r="F407" s="36">
        <v>38515.2</v>
      </c>
      <c r="G407" s="32">
        <v>5707</v>
      </c>
      <c r="H407" s="31">
        <f t="shared" si="58"/>
        <v>7703.04</v>
      </c>
      <c r="I407" s="39">
        <v>41210</v>
      </c>
      <c r="J407" s="32">
        <v>0</v>
      </c>
      <c r="K407" s="37">
        <f t="shared" si="59"/>
        <v>51925.24</v>
      </c>
      <c r="L407" s="37">
        <f t="shared" si="63"/>
        <v>15624.304715999999</v>
      </c>
      <c r="M407" s="37">
        <v>495</v>
      </c>
      <c r="N407" s="37">
        <v>0</v>
      </c>
      <c r="O407" s="37">
        <f t="shared" si="60"/>
        <v>752.91598</v>
      </c>
      <c r="P407" s="33">
        <v>153</v>
      </c>
      <c r="Q407" s="37">
        <v>3781</v>
      </c>
      <c r="R407" s="37">
        <v>224</v>
      </c>
      <c r="S407" s="37">
        <f t="shared" si="61"/>
        <v>21030.220696</v>
      </c>
      <c r="T407" s="152">
        <f t="shared" si="62"/>
        <v>72955.460696</v>
      </c>
      <c r="U407" s="167"/>
    </row>
    <row r="408" spans="1:21" s="148" customFormat="1" ht="18" customHeight="1">
      <c r="A408" s="42">
        <v>40</v>
      </c>
      <c r="B408" s="34">
        <v>2063</v>
      </c>
      <c r="C408" s="35" t="s">
        <v>161</v>
      </c>
      <c r="D408" s="126" t="s">
        <v>423</v>
      </c>
      <c r="E408" s="35" t="s">
        <v>117</v>
      </c>
      <c r="F408" s="36">
        <v>37213.2</v>
      </c>
      <c r="G408" s="32">
        <v>5707</v>
      </c>
      <c r="H408" s="31">
        <f t="shared" si="58"/>
        <v>7442.639999999999</v>
      </c>
      <c r="I408" s="39">
        <v>41184</v>
      </c>
      <c r="J408" s="32">
        <v>0</v>
      </c>
      <c r="K408" s="37">
        <f t="shared" si="59"/>
        <v>50362.84</v>
      </c>
      <c r="L408" s="37">
        <f t="shared" si="63"/>
        <v>15154.178555999999</v>
      </c>
      <c r="M408" s="37">
        <v>0</v>
      </c>
      <c r="N408" s="37">
        <v>0</v>
      </c>
      <c r="O408" s="37">
        <f t="shared" si="60"/>
        <v>730.26118</v>
      </c>
      <c r="P408" s="33">
        <v>153</v>
      </c>
      <c r="Q408" s="37">
        <v>6517</v>
      </c>
      <c r="R408" s="37">
        <v>375</v>
      </c>
      <c r="S408" s="37">
        <f t="shared" si="61"/>
        <v>22929.439736</v>
      </c>
      <c r="T408" s="152">
        <f t="shared" si="62"/>
        <v>73292.279736</v>
      </c>
      <c r="U408" s="167"/>
    </row>
    <row r="409" spans="1:21" s="148" customFormat="1" ht="18" customHeight="1">
      <c r="A409" s="42">
        <v>41</v>
      </c>
      <c r="B409" s="34">
        <v>2136</v>
      </c>
      <c r="C409" s="35" t="s">
        <v>161</v>
      </c>
      <c r="D409" s="126" t="s">
        <v>424</v>
      </c>
      <c r="E409" s="35" t="s">
        <v>121</v>
      </c>
      <c r="F409" s="36">
        <v>39862.8</v>
      </c>
      <c r="G409" s="32">
        <v>5707</v>
      </c>
      <c r="H409" s="31">
        <f t="shared" si="58"/>
        <v>7972.560000000001</v>
      </c>
      <c r="I409" s="39">
        <v>41282</v>
      </c>
      <c r="J409" s="32">
        <v>0</v>
      </c>
      <c r="K409" s="37">
        <f t="shared" si="59"/>
        <v>53542.36</v>
      </c>
      <c r="L409" s="37">
        <f t="shared" si="63"/>
        <v>16110.896124</v>
      </c>
      <c r="M409" s="37">
        <v>0</v>
      </c>
      <c r="N409" s="37">
        <v>0</v>
      </c>
      <c r="O409" s="37">
        <f t="shared" si="60"/>
        <v>776.36422</v>
      </c>
      <c r="P409" s="33">
        <v>153</v>
      </c>
      <c r="Q409" s="37">
        <v>6517</v>
      </c>
      <c r="R409" s="37">
        <v>375</v>
      </c>
      <c r="S409" s="37">
        <f t="shared" si="61"/>
        <v>23932.260344000002</v>
      </c>
      <c r="T409" s="152">
        <f t="shared" si="62"/>
        <v>77474.620344</v>
      </c>
      <c r="U409" s="167"/>
    </row>
    <row r="410" spans="1:21" s="148" customFormat="1" ht="18" customHeight="1">
      <c r="A410" s="42">
        <v>42</v>
      </c>
      <c r="B410" s="34">
        <v>2137</v>
      </c>
      <c r="C410" s="35" t="s">
        <v>161</v>
      </c>
      <c r="D410" s="126" t="s">
        <v>425</v>
      </c>
      <c r="E410" s="35" t="s">
        <v>119</v>
      </c>
      <c r="F410" s="36">
        <v>42702</v>
      </c>
      <c r="G410" s="32">
        <v>5702</v>
      </c>
      <c r="H410" s="31">
        <f t="shared" si="58"/>
        <v>8540.4</v>
      </c>
      <c r="I410" s="39">
        <v>41356</v>
      </c>
      <c r="J410" s="32">
        <v>0</v>
      </c>
      <c r="K410" s="37">
        <f t="shared" si="59"/>
        <v>56944.4</v>
      </c>
      <c r="L410" s="37">
        <f t="shared" si="63"/>
        <v>17134.56996</v>
      </c>
      <c r="M410" s="37">
        <v>495</v>
      </c>
      <c r="N410" s="37">
        <v>0</v>
      </c>
      <c r="O410" s="37">
        <f t="shared" si="60"/>
        <v>825.6938</v>
      </c>
      <c r="P410" s="33">
        <v>153</v>
      </c>
      <c r="Q410" s="37">
        <v>0</v>
      </c>
      <c r="R410" s="37">
        <v>0</v>
      </c>
      <c r="S410" s="37">
        <f t="shared" si="61"/>
        <v>18608.26376</v>
      </c>
      <c r="T410" s="152">
        <f t="shared" si="62"/>
        <v>75552.66376</v>
      </c>
      <c r="U410" s="167"/>
    </row>
    <row r="411" spans="1:21" s="148" customFormat="1" ht="18" customHeight="1">
      <c r="A411" s="42">
        <v>43</v>
      </c>
      <c r="B411" s="34">
        <v>2053</v>
      </c>
      <c r="C411" s="35" t="s">
        <v>111</v>
      </c>
      <c r="D411" s="126" t="s">
        <v>426</v>
      </c>
      <c r="E411" s="35" t="s">
        <v>162</v>
      </c>
      <c r="F411" s="36"/>
      <c r="G411" s="36"/>
      <c r="H411" s="31"/>
      <c r="I411" s="39"/>
      <c r="J411" s="32"/>
      <c r="K411" s="37"/>
      <c r="L411" s="37"/>
      <c r="M411" s="37"/>
      <c r="N411" s="37"/>
      <c r="O411" s="37"/>
      <c r="P411" s="37"/>
      <c r="Q411" s="37"/>
      <c r="R411" s="37"/>
      <c r="S411" s="37"/>
      <c r="T411" s="152"/>
      <c r="U411" s="167"/>
    </row>
    <row r="412" spans="1:21" s="148" customFormat="1" ht="18" customHeight="1">
      <c r="A412" s="42">
        <v>44</v>
      </c>
      <c r="B412" s="34">
        <v>2045</v>
      </c>
      <c r="C412" s="35" t="s">
        <v>113</v>
      </c>
      <c r="D412" s="126" t="s">
        <v>427</v>
      </c>
      <c r="E412" s="35" t="s">
        <v>145</v>
      </c>
      <c r="F412" s="36"/>
      <c r="G412" s="36"/>
      <c r="H412" s="31"/>
      <c r="I412" s="39"/>
      <c r="J412" s="32"/>
      <c r="K412" s="37"/>
      <c r="L412" s="37"/>
      <c r="M412" s="37"/>
      <c r="N412" s="37"/>
      <c r="O412" s="37"/>
      <c r="P412" s="37"/>
      <c r="Q412" s="37"/>
      <c r="R412" s="37"/>
      <c r="S412" s="37"/>
      <c r="T412" s="152"/>
      <c r="U412" s="167"/>
    </row>
    <row r="413" spans="1:21" s="148" customFormat="1" ht="18" customHeight="1">
      <c r="A413" s="42">
        <v>45</v>
      </c>
      <c r="B413" s="34">
        <v>2140</v>
      </c>
      <c r="C413" s="35" t="s">
        <v>109</v>
      </c>
      <c r="D413" s="126" t="s">
        <v>428</v>
      </c>
      <c r="E413" s="35" t="s">
        <v>163</v>
      </c>
      <c r="F413" s="36"/>
      <c r="G413" s="36"/>
      <c r="H413" s="31"/>
      <c r="I413" s="39"/>
      <c r="J413" s="32"/>
      <c r="K413" s="37"/>
      <c r="L413" s="37"/>
      <c r="M413" s="37"/>
      <c r="N413" s="37"/>
      <c r="O413" s="37"/>
      <c r="P413" s="37"/>
      <c r="Q413" s="37"/>
      <c r="R413" s="37"/>
      <c r="S413" s="37"/>
      <c r="T413" s="152"/>
      <c r="U413" s="167"/>
    </row>
    <row r="414" spans="1:21" s="148" customFormat="1" ht="18" customHeight="1">
      <c r="A414" s="42">
        <v>46</v>
      </c>
      <c r="B414" s="34">
        <v>2135</v>
      </c>
      <c r="C414" s="35" t="s">
        <v>161</v>
      </c>
      <c r="D414" s="126" t="s">
        <v>429</v>
      </c>
      <c r="E414" s="35" t="s">
        <v>163</v>
      </c>
      <c r="F414" s="36"/>
      <c r="G414" s="36"/>
      <c r="H414" s="31"/>
      <c r="I414" s="39"/>
      <c r="J414" s="32"/>
      <c r="K414" s="37"/>
      <c r="L414" s="37"/>
      <c r="M414" s="37"/>
      <c r="N414" s="37"/>
      <c r="O414" s="37"/>
      <c r="P414" s="37"/>
      <c r="Q414" s="37"/>
      <c r="R414" s="37"/>
      <c r="S414" s="37"/>
      <c r="T414" s="152"/>
      <c r="U414" s="167"/>
    </row>
    <row r="415" spans="1:21" s="148" customFormat="1" ht="18" customHeight="1">
      <c r="A415" s="42">
        <v>47</v>
      </c>
      <c r="B415" s="34">
        <v>2139</v>
      </c>
      <c r="C415" s="35" t="s">
        <v>161</v>
      </c>
      <c r="D415" s="126" t="s">
        <v>430</v>
      </c>
      <c r="E415" s="35" t="s">
        <v>163</v>
      </c>
      <c r="F415" s="36"/>
      <c r="G415" s="36"/>
      <c r="H415" s="31"/>
      <c r="I415" s="39"/>
      <c r="J415" s="32"/>
      <c r="K415" s="37"/>
      <c r="L415" s="37"/>
      <c r="M415" s="37"/>
      <c r="N415" s="37"/>
      <c r="O415" s="37"/>
      <c r="P415" s="37"/>
      <c r="Q415" s="37"/>
      <c r="R415" s="37"/>
      <c r="S415" s="37"/>
      <c r="T415" s="152"/>
      <c r="U415" s="167"/>
    </row>
    <row r="416" spans="1:21" s="148" customFormat="1" ht="18" customHeight="1">
      <c r="A416" s="42">
        <v>48</v>
      </c>
      <c r="B416" s="34">
        <v>2172</v>
      </c>
      <c r="C416" s="35" t="s">
        <v>161</v>
      </c>
      <c r="D416" s="126" t="s">
        <v>431</v>
      </c>
      <c r="E416" s="35" t="s">
        <v>163</v>
      </c>
      <c r="F416" s="36"/>
      <c r="G416" s="36"/>
      <c r="H416" s="31"/>
      <c r="I416" s="39"/>
      <c r="J416" s="32"/>
      <c r="K416" s="37"/>
      <c r="L416" s="37"/>
      <c r="M416" s="37"/>
      <c r="N416" s="37"/>
      <c r="O416" s="37"/>
      <c r="P416" s="37"/>
      <c r="Q416" s="37"/>
      <c r="R416" s="37"/>
      <c r="S416" s="37"/>
      <c r="T416" s="152"/>
      <c r="U416" s="167"/>
    </row>
    <row r="417" spans="1:21" s="148" customFormat="1" ht="18" customHeight="1">
      <c r="A417" s="42">
        <v>49</v>
      </c>
      <c r="B417" s="34"/>
      <c r="C417" s="35"/>
      <c r="D417" s="35"/>
      <c r="E417" s="35"/>
      <c r="F417" s="36"/>
      <c r="G417" s="36"/>
      <c r="H417" s="85"/>
      <c r="I417" s="39"/>
      <c r="J417" s="32"/>
      <c r="K417" s="37"/>
      <c r="L417" s="37"/>
      <c r="M417" s="37"/>
      <c r="N417" s="37"/>
      <c r="O417" s="37"/>
      <c r="P417" s="37"/>
      <c r="Q417" s="37"/>
      <c r="R417" s="37"/>
      <c r="S417" s="37"/>
      <c r="T417" s="152"/>
      <c r="U417" s="167"/>
    </row>
    <row r="418" spans="1:21" s="148" customFormat="1" ht="18" customHeight="1" thickBot="1">
      <c r="A418" s="42">
        <v>50</v>
      </c>
      <c r="B418" s="111"/>
      <c r="C418" s="112"/>
      <c r="D418" s="112"/>
      <c r="E418" s="112"/>
      <c r="F418" s="113"/>
      <c r="G418" s="113"/>
      <c r="H418" s="123"/>
      <c r="I418" s="115"/>
      <c r="J418" s="116"/>
      <c r="K418" s="117"/>
      <c r="L418" s="117"/>
      <c r="M418" s="117"/>
      <c r="N418" s="117"/>
      <c r="O418" s="117"/>
      <c r="P418" s="117"/>
      <c r="Q418" s="117"/>
      <c r="R418" s="117"/>
      <c r="S418" s="117"/>
      <c r="T418" s="155"/>
      <c r="U418" s="167"/>
    </row>
    <row r="419" spans="1:21" s="148" customFormat="1" ht="18" customHeight="1" thickBot="1">
      <c r="A419" s="103"/>
      <c r="B419" s="104"/>
      <c r="C419" s="104"/>
      <c r="D419" s="105" t="s">
        <v>59</v>
      </c>
      <c r="E419" s="106" t="s">
        <v>58</v>
      </c>
      <c r="F419" s="107">
        <f>SUM(F394:F418)</f>
        <v>644250.4</v>
      </c>
      <c r="G419" s="107">
        <f>SUM(G394:G418)</f>
        <v>97014</v>
      </c>
      <c r="H419" s="107">
        <f>SUM(H394:H418)</f>
        <v>128850.07999999997</v>
      </c>
      <c r="I419" s="108" t="s">
        <v>58</v>
      </c>
      <c r="J419" s="107">
        <f aca="true" t="shared" si="64" ref="J419:T419">SUM(J394:J418)</f>
        <v>0</v>
      </c>
      <c r="K419" s="107">
        <f t="shared" si="64"/>
        <v>870114.4799999999</v>
      </c>
      <c r="L419" s="107">
        <f t="shared" si="64"/>
        <v>261817.44703199997</v>
      </c>
      <c r="M419" s="107">
        <f t="shared" si="64"/>
        <v>5445</v>
      </c>
      <c r="N419" s="107">
        <f t="shared" si="64"/>
        <v>0</v>
      </c>
      <c r="O419" s="109">
        <f t="shared" si="64"/>
        <v>12616.659959999997</v>
      </c>
      <c r="P419" s="109">
        <f t="shared" si="64"/>
        <v>2601</v>
      </c>
      <c r="Q419" s="109">
        <f t="shared" si="64"/>
        <v>46851</v>
      </c>
      <c r="R419" s="109">
        <f t="shared" si="64"/>
        <v>3356</v>
      </c>
      <c r="S419" s="109">
        <f t="shared" si="64"/>
        <v>332687.10699199996</v>
      </c>
      <c r="T419" s="147">
        <f t="shared" si="64"/>
        <v>1202801.5869919998</v>
      </c>
      <c r="U419" s="167"/>
    </row>
    <row r="426" spans="1:20" ht="12.75">
      <c r="A426" s="17" t="s">
        <v>1</v>
      </c>
      <c r="B426" s="4"/>
      <c r="C426" s="4"/>
      <c r="D426" s="4"/>
      <c r="E426" s="4"/>
      <c r="F426" s="5" t="s">
        <v>0</v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6"/>
      <c r="T426" s="6"/>
    </row>
    <row r="427" spans="1:20" ht="12.75">
      <c r="A427" s="17" t="s">
        <v>2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2.75">
      <c r="A428" s="17" t="s">
        <v>3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2.75">
      <c r="A429" s="17" t="s">
        <v>4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7"/>
      <c r="M429" s="7"/>
      <c r="N429" s="7"/>
      <c r="O429" s="7"/>
      <c r="P429" s="7"/>
      <c r="Q429" s="7"/>
      <c r="R429" s="7"/>
      <c r="S429" s="7"/>
      <c r="T429" s="4"/>
    </row>
    <row r="430" spans="1:20" ht="13.5" customHeight="1" thickBot="1">
      <c r="A430" s="4"/>
      <c r="B430" s="4"/>
      <c r="C430" s="4"/>
      <c r="D430" s="4"/>
      <c r="E430" s="4"/>
      <c r="F430" s="8"/>
      <c r="G430" s="8"/>
      <c r="H430" s="8"/>
      <c r="I430" s="8"/>
      <c r="J430" s="8"/>
      <c r="K430" s="4"/>
      <c r="L430" s="4" t="s">
        <v>0</v>
      </c>
      <c r="M430" s="4"/>
      <c r="N430" s="4"/>
      <c r="O430" s="4"/>
      <c r="P430" s="4"/>
      <c r="Q430" s="8"/>
      <c r="R430" s="8"/>
      <c r="S430" s="4"/>
      <c r="T430" s="4"/>
    </row>
    <row r="431" spans="1:20" ht="12.75" thickBot="1" thickTop="1">
      <c r="A431" s="4"/>
      <c r="B431" s="9" t="s">
        <v>5</v>
      </c>
      <c r="C431" s="10"/>
      <c r="D431" s="10"/>
      <c r="E431" s="10"/>
      <c r="F431" s="10"/>
      <c r="G431" s="10"/>
      <c r="H431" s="10"/>
      <c r="I431" s="10"/>
      <c r="J431" s="11"/>
      <c r="K431" s="4"/>
      <c r="L431" s="4"/>
      <c r="M431" s="4"/>
      <c r="N431" s="4"/>
      <c r="O431" s="4"/>
      <c r="P431" s="4"/>
      <c r="Q431" s="9" t="s">
        <v>5</v>
      </c>
      <c r="R431" s="11"/>
      <c r="S431" s="4"/>
      <c r="T431" s="4"/>
    </row>
    <row r="432" spans="1:20" ht="12" thickTop="1">
      <c r="A432" s="4"/>
      <c r="B432" s="12"/>
      <c r="C432" s="6"/>
      <c r="D432" s="6"/>
      <c r="E432" s="6"/>
      <c r="F432" s="6"/>
      <c r="G432" s="6"/>
      <c r="H432" s="6"/>
      <c r="I432" s="6"/>
      <c r="J432" s="13"/>
      <c r="K432" s="4"/>
      <c r="L432" s="4"/>
      <c r="M432" s="4"/>
      <c r="N432" s="4"/>
      <c r="O432" s="4"/>
      <c r="P432" s="4"/>
      <c r="Q432" s="12"/>
      <c r="R432" s="13"/>
      <c r="S432" s="4"/>
      <c r="T432" s="4"/>
    </row>
    <row r="433" spans="1:20" ht="12" thickBot="1">
      <c r="A433" s="4"/>
      <c r="B433" s="40" t="s">
        <v>6</v>
      </c>
      <c r="C433" s="14" t="s">
        <v>7</v>
      </c>
      <c r="D433" s="14" t="s">
        <v>8</v>
      </c>
      <c r="E433" s="14" t="s">
        <v>9</v>
      </c>
      <c r="F433" s="14" t="s">
        <v>10</v>
      </c>
      <c r="G433" s="14" t="s">
        <v>11</v>
      </c>
      <c r="H433" s="14" t="s">
        <v>12</v>
      </c>
      <c r="I433" s="14" t="s">
        <v>13</v>
      </c>
      <c r="J433" s="41" t="s">
        <v>14</v>
      </c>
      <c r="K433" s="14" t="s">
        <v>15</v>
      </c>
      <c r="L433" s="14" t="s">
        <v>16</v>
      </c>
      <c r="M433" s="15" t="s">
        <v>17</v>
      </c>
      <c r="N433" s="15" t="s">
        <v>18</v>
      </c>
      <c r="O433" s="15" t="s">
        <v>19</v>
      </c>
      <c r="P433" s="15" t="s">
        <v>20</v>
      </c>
      <c r="Q433" s="40" t="s">
        <v>21</v>
      </c>
      <c r="R433" s="41" t="s">
        <v>22</v>
      </c>
      <c r="S433" s="40" t="s">
        <v>23</v>
      </c>
      <c r="T433" s="16" t="s">
        <v>24</v>
      </c>
    </row>
    <row r="434" spans="1:20" ht="11.25">
      <c r="A434" s="45"/>
      <c r="B434" s="61" t="s">
        <v>0</v>
      </c>
      <c r="C434" s="62"/>
      <c r="D434" s="63" t="s">
        <v>0</v>
      </c>
      <c r="E434" s="63" t="s">
        <v>0</v>
      </c>
      <c r="F434" s="63" t="s">
        <v>0</v>
      </c>
      <c r="G434" s="63"/>
      <c r="H434" s="63" t="s">
        <v>0</v>
      </c>
      <c r="I434" s="64" t="s">
        <v>25</v>
      </c>
      <c r="J434" s="65"/>
      <c r="K434" s="46" t="s">
        <v>0</v>
      </c>
      <c r="L434" s="47"/>
      <c r="M434" s="46"/>
      <c r="N434" s="46"/>
      <c r="O434" s="46" t="s">
        <v>26</v>
      </c>
      <c r="P434" s="46"/>
      <c r="Q434" s="66"/>
      <c r="R434" s="67"/>
      <c r="S434" s="48"/>
      <c r="T434" s="49"/>
    </row>
    <row r="435" spans="1:20" ht="11.25">
      <c r="A435" s="50"/>
      <c r="B435" s="68" t="s">
        <v>27</v>
      </c>
      <c r="C435" s="69" t="s">
        <v>27</v>
      </c>
      <c r="D435" s="69" t="s">
        <v>28</v>
      </c>
      <c r="E435" s="69" t="s">
        <v>29</v>
      </c>
      <c r="F435" s="69" t="s">
        <v>0</v>
      </c>
      <c r="G435" s="69"/>
      <c r="H435" s="69" t="s">
        <v>0</v>
      </c>
      <c r="I435" s="70"/>
      <c r="J435" s="71"/>
      <c r="K435" s="51" t="s">
        <v>30</v>
      </c>
      <c r="L435" s="52" t="s">
        <v>31</v>
      </c>
      <c r="M435" s="52" t="s">
        <v>32</v>
      </c>
      <c r="N435" s="52" t="s">
        <v>33</v>
      </c>
      <c r="O435" s="52" t="s">
        <v>34</v>
      </c>
      <c r="P435" s="53" t="s">
        <v>35</v>
      </c>
      <c r="Q435" s="72" t="s">
        <v>36</v>
      </c>
      <c r="R435" s="73" t="s">
        <v>37</v>
      </c>
      <c r="S435" s="54" t="s">
        <v>38</v>
      </c>
      <c r="T435" s="55" t="s">
        <v>39</v>
      </c>
    </row>
    <row r="436" spans="1:20" ht="12" thickBot="1">
      <c r="A436" s="56" t="s">
        <v>40</v>
      </c>
      <c r="B436" s="74" t="s">
        <v>41</v>
      </c>
      <c r="C436" s="58" t="s">
        <v>42</v>
      </c>
      <c r="D436" s="58" t="s">
        <v>43</v>
      </c>
      <c r="E436" s="58" t="s">
        <v>44</v>
      </c>
      <c r="F436" s="58" t="s">
        <v>45</v>
      </c>
      <c r="G436" s="58" t="s">
        <v>46</v>
      </c>
      <c r="H436" s="58" t="s">
        <v>47</v>
      </c>
      <c r="I436" s="75" t="s">
        <v>48</v>
      </c>
      <c r="J436" s="76" t="s">
        <v>49</v>
      </c>
      <c r="K436" s="57" t="s">
        <v>50</v>
      </c>
      <c r="L436" s="58" t="s">
        <v>51</v>
      </c>
      <c r="M436" s="58" t="s">
        <v>60</v>
      </c>
      <c r="N436" s="58" t="s">
        <v>52</v>
      </c>
      <c r="O436" s="58" t="s">
        <v>53</v>
      </c>
      <c r="P436" s="59" t="s">
        <v>54</v>
      </c>
      <c r="Q436" s="77" t="s">
        <v>55</v>
      </c>
      <c r="R436" s="78" t="s">
        <v>55</v>
      </c>
      <c r="S436" s="57" t="s">
        <v>56</v>
      </c>
      <c r="T436" s="60" t="s">
        <v>57</v>
      </c>
    </row>
    <row r="437" spans="1:20" ht="18" customHeight="1">
      <c r="A437" s="42">
        <v>1</v>
      </c>
      <c r="B437" s="29">
        <v>2110</v>
      </c>
      <c r="C437" s="30" t="s">
        <v>164</v>
      </c>
      <c r="D437" s="125" t="s">
        <v>433</v>
      </c>
      <c r="E437" s="30" t="s">
        <v>172</v>
      </c>
      <c r="F437" s="31">
        <v>57209</v>
      </c>
      <c r="G437" s="31">
        <v>0</v>
      </c>
      <c r="H437" s="31">
        <f aca="true" t="shared" si="65" ref="H437:H442">F437*20%</f>
        <v>11441.800000000001</v>
      </c>
      <c r="I437" s="87">
        <v>41478</v>
      </c>
      <c r="J437" s="31">
        <v>0</v>
      </c>
      <c r="K437" s="44">
        <f aca="true" t="shared" si="66" ref="K437:K442">(+F437+G437+H437+J437)</f>
        <v>68650.8</v>
      </c>
      <c r="L437" s="44">
        <f aca="true" t="shared" si="67" ref="L437:L442">+K437*0.3009</f>
        <v>20657.02572</v>
      </c>
      <c r="M437" s="44">
        <v>0</v>
      </c>
      <c r="N437" s="44">
        <v>0</v>
      </c>
      <c r="O437" s="44">
        <f aca="true" t="shared" si="68" ref="O437:O442">+K437*0.0145</f>
        <v>995.4366000000001</v>
      </c>
      <c r="P437" s="44">
        <v>153</v>
      </c>
      <c r="Q437" s="44">
        <v>6517</v>
      </c>
      <c r="R437" s="44">
        <v>375</v>
      </c>
      <c r="S437" s="44">
        <f aca="true" t="shared" si="69" ref="S437:S442">+L437+M437+N437+O437+P437+Q437+R437</f>
        <v>28697.462320000002</v>
      </c>
      <c r="T437" s="44">
        <f aca="true" t="shared" si="70" ref="T437:T442">+K437+S437</f>
        <v>97348.26232000001</v>
      </c>
    </row>
    <row r="438" spans="1:20" ht="18" customHeight="1">
      <c r="A438" s="42">
        <v>2</v>
      </c>
      <c r="B438" s="34">
        <v>2105</v>
      </c>
      <c r="C438" s="30" t="s">
        <v>165</v>
      </c>
      <c r="D438" s="126" t="s">
        <v>434</v>
      </c>
      <c r="E438" s="35" t="s">
        <v>173</v>
      </c>
      <c r="F438" s="36">
        <v>44524</v>
      </c>
      <c r="G438" s="36">
        <v>0</v>
      </c>
      <c r="H438" s="31">
        <f t="shared" si="65"/>
        <v>8904.800000000001</v>
      </c>
      <c r="I438" s="39">
        <v>41261</v>
      </c>
      <c r="J438" s="32">
        <v>0</v>
      </c>
      <c r="K438" s="37">
        <f t="shared" si="66"/>
        <v>53428.8</v>
      </c>
      <c r="L438" s="37">
        <f t="shared" si="67"/>
        <v>16076.72592</v>
      </c>
      <c r="M438" s="37">
        <v>0</v>
      </c>
      <c r="N438" s="37">
        <v>0</v>
      </c>
      <c r="O438" s="37">
        <f t="shared" si="68"/>
        <v>774.7176000000001</v>
      </c>
      <c r="P438" s="33">
        <v>153</v>
      </c>
      <c r="Q438" s="37">
        <v>6517</v>
      </c>
      <c r="R438" s="37">
        <v>375</v>
      </c>
      <c r="S438" s="37">
        <f t="shared" si="69"/>
        <v>23896.44352</v>
      </c>
      <c r="T438" s="37">
        <f t="shared" si="70"/>
        <v>77325.24352</v>
      </c>
    </row>
    <row r="439" spans="1:20" ht="18" customHeight="1">
      <c r="A439" s="42">
        <v>3</v>
      </c>
      <c r="B439" s="34">
        <v>1990</v>
      </c>
      <c r="C439" s="30" t="s">
        <v>166</v>
      </c>
      <c r="D439" s="126" t="s">
        <v>435</v>
      </c>
      <c r="E439" s="35" t="s">
        <v>203</v>
      </c>
      <c r="F439" s="36">
        <v>47246</v>
      </c>
      <c r="G439" s="36">
        <v>0</v>
      </c>
      <c r="H439" s="31">
        <f t="shared" si="65"/>
        <v>9449.2</v>
      </c>
      <c r="I439" s="39">
        <v>41193</v>
      </c>
      <c r="J439" s="32">
        <v>0</v>
      </c>
      <c r="K439" s="37">
        <f t="shared" si="66"/>
        <v>56695.2</v>
      </c>
      <c r="L439" s="37">
        <f t="shared" si="67"/>
        <v>17059.58568</v>
      </c>
      <c r="M439" s="37">
        <v>495</v>
      </c>
      <c r="N439" s="37">
        <v>0</v>
      </c>
      <c r="O439" s="37">
        <f t="shared" si="68"/>
        <v>822.0804</v>
      </c>
      <c r="P439" s="33">
        <v>153</v>
      </c>
      <c r="Q439" s="37">
        <v>6517</v>
      </c>
      <c r="R439" s="37">
        <v>375</v>
      </c>
      <c r="S439" s="37">
        <f t="shared" si="69"/>
        <v>25421.66608</v>
      </c>
      <c r="T439" s="37">
        <f t="shared" si="70"/>
        <v>82116.86607999999</v>
      </c>
    </row>
    <row r="440" spans="1:20" ht="18" customHeight="1">
      <c r="A440" s="42">
        <v>4</v>
      </c>
      <c r="B440" s="34">
        <v>1922</v>
      </c>
      <c r="C440" s="30" t="s">
        <v>166</v>
      </c>
      <c r="D440" s="126" t="s">
        <v>436</v>
      </c>
      <c r="E440" s="35" t="s">
        <v>204</v>
      </c>
      <c r="F440" s="36">
        <v>41172</v>
      </c>
      <c r="G440" s="36">
        <v>0</v>
      </c>
      <c r="H440" s="31">
        <f t="shared" si="65"/>
        <v>8234.4</v>
      </c>
      <c r="I440" s="39">
        <v>41337</v>
      </c>
      <c r="J440" s="32">
        <v>0</v>
      </c>
      <c r="K440" s="37">
        <f t="shared" si="66"/>
        <v>49406.4</v>
      </c>
      <c r="L440" s="37">
        <f t="shared" si="67"/>
        <v>14866.385760000001</v>
      </c>
      <c r="M440" s="37">
        <v>495</v>
      </c>
      <c r="N440" s="37">
        <v>0</v>
      </c>
      <c r="O440" s="37">
        <f t="shared" si="68"/>
        <v>716.3928000000001</v>
      </c>
      <c r="P440" s="33">
        <v>153</v>
      </c>
      <c r="Q440" s="37">
        <v>0</v>
      </c>
      <c r="R440" s="37">
        <v>0</v>
      </c>
      <c r="S440" s="37">
        <f t="shared" si="69"/>
        <v>16230.77856</v>
      </c>
      <c r="T440" s="37">
        <f t="shared" si="70"/>
        <v>65637.17856</v>
      </c>
    </row>
    <row r="441" spans="1:20" ht="18" customHeight="1">
      <c r="A441" s="42">
        <v>5</v>
      </c>
      <c r="B441" s="34">
        <v>1919</v>
      </c>
      <c r="C441" s="30" t="s">
        <v>166</v>
      </c>
      <c r="D441" s="126" t="s">
        <v>437</v>
      </c>
      <c r="E441" s="35" t="s">
        <v>174</v>
      </c>
      <c r="F441" s="36">
        <v>37128</v>
      </c>
      <c r="G441" s="36">
        <v>0</v>
      </c>
      <c r="H441" s="31">
        <f t="shared" si="65"/>
        <v>7425.6</v>
      </c>
      <c r="I441" s="39">
        <v>41337</v>
      </c>
      <c r="J441" s="32">
        <v>0</v>
      </c>
      <c r="K441" s="37">
        <f t="shared" si="66"/>
        <v>44553.6</v>
      </c>
      <c r="L441" s="37">
        <f t="shared" si="67"/>
        <v>13406.17824</v>
      </c>
      <c r="M441" s="37">
        <v>495</v>
      </c>
      <c r="N441" s="37">
        <v>0</v>
      </c>
      <c r="O441" s="37">
        <f t="shared" si="68"/>
        <v>646.0272</v>
      </c>
      <c r="P441" s="33">
        <v>153</v>
      </c>
      <c r="Q441" s="37">
        <v>6517</v>
      </c>
      <c r="R441" s="37">
        <v>375</v>
      </c>
      <c r="S441" s="37">
        <f t="shared" si="69"/>
        <v>21592.205439999998</v>
      </c>
      <c r="T441" s="37">
        <f t="shared" si="70"/>
        <v>66145.80544</v>
      </c>
    </row>
    <row r="442" spans="1:20" ht="18" customHeight="1">
      <c r="A442" s="42">
        <v>6</v>
      </c>
      <c r="B442" s="34">
        <v>1953</v>
      </c>
      <c r="C442" s="35" t="s">
        <v>167</v>
      </c>
      <c r="D442" s="126" t="s">
        <v>438</v>
      </c>
      <c r="E442" s="35" t="s">
        <v>175</v>
      </c>
      <c r="F442" s="36">
        <v>39618</v>
      </c>
      <c r="G442" s="36">
        <v>0</v>
      </c>
      <c r="H442" s="31">
        <f t="shared" si="65"/>
        <v>7923.6</v>
      </c>
      <c r="I442" s="39">
        <v>41338</v>
      </c>
      <c r="J442" s="32">
        <v>0</v>
      </c>
      <c r="K442" s="37">
        <f t="shared" si="66"/>
        <v>47541.6</v>
      </c>
      <c r="L442" s="37">
        <f t="shared" si="67"/>
        <v>14305.26744</v>
      </c>
      <c r="M442" s="37">
        <v>495</v>
      </c>
      <c r="N442" s="37">
        <v>0</v>
      </c>
      <c r="O442" s="37">
        <f t="shared" si="68"/>
        <v>689.3532</v>
      </c>
      <c r="P442" s="33">
        <v>153</v>
      </c>
      <c r="Q442" s="37">
        <v>1683</v>
      </c>
      <c r="R442" s="37">
        <v>226</v>
      </c>
      <c r="S442" s="37">
        <f t="shared" si="69"/>
        <v>17551.62064</v>
      </c>
      <c r="T442" s="37">
        <f t="shared" si="70"/>
        <v>65093.22064</v>
      </c>
    </row>
    <row r="443" spans="1:20" ht="18" customHeight="1">
      <c r="A443" s="42">
        <v>7</v>
      </c>
      <c r="B443" s="34">
        <v>2111</v>
      </c>
      <c r="C443" s="35" t="s">
        <v>140</v>
      </c>
      <c r="D443" s="126" t="s">
        <v>439</v>
      </c>
      <c r="E443" s="35" t="s">
        <v>176</v>
      </c>
      <c r="F443" s="36"/>
      <c r="G443" s="36"/>
      <c r="H443" s="31"/>
      <c r="I443" s="39"/>
      <c r="J443" s="32"/>
      <c r="K443" s="37"/>
      <c r="L443" s="37"/>
      <c r="M443" s="37"/>
      <c r="N443" s="37"/>
      <c r="O443" s="37"/>
      <c r="P443" s="37"/>
      <c r="Q443" s="37"/>
      <c r="R443" s="37"/>
      <c r="S443" s="37"/>
      <c r="T443" s="37"/>
    </row>
    <row r="444" spans="1:20" ht="18" customHeight="1">
      <c r="A444" s="42">
        <v>8</v>
      </c>
      <c r="B444" s="34">
        <v>1923</v>
      </c>
      <c r="C444" s="35" t="s">
        <v>168</v>
      </c>
      <c r="D444" s="126" t="s">
        <v>171</v>
      </c>
      <c r="E444" s="35" t="s">
        <v>82</v>
      </c>
      <c r="F444" s="36"/>
      <c r="G444" s="36"/>
      <c r="H444" s="31"/>
      <c r="I444" s="39"/>
      <c r="J444" s="32"/>
      <c r="K444" s="37"/>
      <c r="L444" s="37"/>
      <c r="M444" s="37"/>
      <c r="N444" s="37"/>
      <c r="O444" s="37"/>
      <c r="P444" s="37"/>
      <c r="Q444" s="37"/>
      <c r="R444" s="37"/>
      <c r="S444" s="37"/>
      <c r="T444" s="37"/>
    </row>
    <row r="445" spans="1:20" ht="18" customHeight="1">
      <c r="A445" s="42">
        <v>9</v>
      </c>
      <c r="B445" s="34">
        <v>1916</v>
      </c>
      <c r="C445" s="35" t="s">
        <v>169</v>
      </c>
      <c r="D445" s="126" t="s">
        <v>72</v>
      </c>
      <c r="E445" s="35" t="s">
        <v>177</v>
      </c>
      <c r="F445" s="36"/>
      <c r="G445" s="36"/>
      <c r="H445" s="31"/>
      <c r="I445" s="39"/>
      <c r="J445" s="32"/>
      <c r="K445" s="37"/>
      <c r="L445" s="37"/>
      <c r="M445" s="37"/>
      <c r="N445" s="37"/>
      <c r="O445" s="37"/>
      <c r="P445" s="37"/>
      <c r="Q445" s="37"/>
      <c r="R445" s="37"/>
      <c r="S445" s="37"/>
      <c r="T445" s="37"/>
    </row>
    <row r="446" spans="1:20" ht="18" customHeight="1">
      <c r="A446" s="42">
        <v>10</v>
      </c>
      <c r="B446" s="34">
        <v>2103</v>
      </c>
      <c r="C446" s="35" t="s">
        <v>170</v>
      </c>
      <c r="D446" s="126" t="s">
        <v>440</v>
      </c>
      <c r="E446" s="35" t="s">
        <v>178</v>
      </c>
      <c r="F446" s="36"/>
      <c r="G446" s="36"/>
      <c r="H446" s="31"/>
      <c r="I446" s="39"/>
      <c r="J446" s="32"/>
      <c r="K446" s="37"/>
      <c r="L446" s="37"/>
      <c r="M446" s="37"/>
      <c r="N446" s="37"/>
      <c r="O446" s="37"/>
      <c r="P446" s="37"/>
      <c r="Q446" s="37"/>
      <c r="R446" s="37"/>
      <c r="S446" s="37"/>
      <c r="T446" s="37"/>
    </row>
    <row r="447" spans="1:20" ht="18" customHeight="1">
      <c r="A447" s="28">
        <f aca="true" t="shared" si="71" ref="A447:A454">A446+1</f>
        <v>11</v>
      </c>
      <c r="B447" s="34"/>
      <c r="C447" s="35"/>
      <c r="D447" s="35"/>
      <c r="E447" s="35"/>
      <c r="F447" s="36"/>
      <c r="G447" s="36"/>
      <c r="H447" s="31"/>
      <c r="I447" s="39"/>
      <c r="J447" s="32"/>
      <c r="K447" s="37"/>
      <c r="L447" s="37"/>
      <c r="M447" s="37"/>
      <c r="N447" s="37"/>
      <c r="O447" s="37"/>
      <c r="P447" s="37"/>
      <c r="Q447" s="37"/>
      <c r="R447" s="37"/>
      <c r="S447" s="37"/>
      <c r="T447" s="37"/>
    </row>
    <row r="448" spans="1:20" ht="18" customHeight="1">
      <c r="A448" s="28">
        <f t="shared" si="71"/>
        <v>12</v>
      </c>
      <c r="B448" s="34"/>
      <c r="C448" s="35"/>
      <c r="D448" s="35"/>
      <c r="E448" s="35"/>
      <c r="F448" s="36"/>
      <c r="G448" s="36"/>
      <c r="H448" s="31"/>
      <c r="I448" s="39"/>
      <c r="J448" s="32"/>
      <c r="K448" s="37"/>
      <c r="L448" s="37"/>
      <c r="M448" s="37"/>
      <c r="N448" s="37"/>
      <c r="O448" s="37"/>
      <c r="P448" s="37"/>
      <c r="Q448" s="37"/>
      <c r="R448" s="37"/>
      <c r="S448" s="37"/>
      <c r="T448" s="37"/>
    </row>
    <row r="449" spans="1:20" ht="18" customHeight="1">
      <c r="A449" s="28">
        <f t="shared" si="71"/>
        <v>13</v>
      </c>
      <c r="B449" s="34"/>
      <c r="C449" s="35"/>
      <c r="D449" s="35"/>
      <c r="E449" s="35"/>
      <c r="F449" s="36"/>
      <c r="G449" s="36"/>
      <c r="H449" s="31"/>
      <c r="I449" s="39"/>
      <c r="J449" s="32"/>
      <c r="K449" s="37"/>
      <c r="L449" s="37"/>
      <c r="M449" s="37"/>
      <c r="N449" s="37"/>
      <c r="O449" s="37"/>
      <c r="P449" s="37"/>
      <c r="Q449" s="37"/>
      <c r="R449" s="37"/>
      <c r="S449" s="37"/>
      <c r="T449" s="37"/>
    </row>
    <row r="450" spans="1:20" ht="18" customHeight="1">
      <c r="A450" s="28">
        <f t="shared" si="71"/>
        <v>14</v>
      </c>
      <c r="B450" s="34"/>
      <c r="C450" s="35"/>
      <c r="D450" s="35"/>
      <c r="E450" s="35"/>
      <c r="F450" s="36"/>
      <c r="G450" s="36"/>
      <c r="H450" s="31"/>
      <c r="I450" s="39"/>
      <c r="J450" s="32"/>
      <c r="K450" s="37"/>
      <c r="L450" s="37"/>
      <c r="M450" s="37"/>
      <c r="N450" s="37"/>
      <c r="O450" s="37"/>
      <c r="P450" s="37"/>
      <c r="Q450" s="37"/>
      <c r="R450" s="37"/>
      <c r="S450" s="37"/>
      <c r="T450" s="37"/>
    </row>
    <row r="451" spans="1:20" ht="18" customHeight="1">
      <c r="A451" s="28">
        <f t="shared" si="71"/>
        <v>15</v>
      </c>
      <c r="B451" s="34"/>
      <c r="C451" s="35"/>
      <c r="D451" s="35"/>
      <c r="E451" s="35"/>
      <c r="F451" s="36"/>
      <c r="G451" s="36"/>
      <c r="H451" s="31"/>
      <c r="I451" s="39"/>
      <c r="J451" s="32"/>
      <c r="K451" s="37"/>
      <c r="L451" s="37"/>
      <c r="M451" s="37"/>
      <c r="N451" s="37"/>
      <c r="O451" s="37"/>
      <c r="P451" s="37"/>
      <c r="Q451" s="37"/>
      <c r="R451" s="37"/>
      <c r="S451" s="37"/>
      <c r="T451" s="37"/>
    </row>
    <row r="452" spans="1:20" ht="18" customHeight="1">
      <c r="A452" s="28">
        <f t="shared" si="71"/>
        <v>16</v>
      </c>
      <c r="B452" s="34"/>
      <c r="C452" s="35"/>
      <c r="D452" s="35"/>
      <c r="E452" s="35"/>
      <c r="F452" s="36"/>
      <c r="G452" s="36"/>
      <c r="H452" s="31"/>
      <c r="I452" s="39"/>
      <c r="J452" s="32"/>
      <c r="K452" s="37"/>
      <c r="L452" s="37"/>
      <c r="M452" s="37"/>
      <c r="N452" s="37"/>
      <c r="O452" s="37"/>
      <c r="P452" s="37"/>
      <c r="Q452" s="37"/>
      <c r="R452" s="37"/>
      <c r="S452" s="37"/>
      <c r="T452" s="37"/>
    </row>
    <row r="453" spans="1:20" ht="18" customHeight="1">
      <c r="A453" s="28">
        <f t="shared" si="71"/>
        <v>17</v>
      </c>
      <c r="B453" s="34"/>
      <c r="C453" s="35"/>
      <c r="D453" s="35"/>
      <c r="E453" s="35"/>
      <c r="F453" s="36"/>
      <c r="G453" s="36"/>
      <c r="H453" s="31"/>
      <c r="I453" s="39"/>
      <c r="J453" s="32"/>
      <c r="K453" s="37"/>
      <c r="L453" s="37"/>
      <c r="M453" s="37"/>
      <c r="N453" s="37"/>
      <c r="O453" s="37"/>
      <c r="P453" s="37"/>
      <c r="Q453" s="37"/>
      <c r="R453" s="37"/>
      <c r="S453" s="37"/>
      <c r="T453" s="37"/>
    </row>
    <row r="454" spans="1:20" ht="18" customHeight="1">
      <c r="A454" s="28">
        <f t="shared" si="71"/>
        <v>18</v>
      </c>
      <c r="B454" s="34"/>
      <c r="C454" s="35"/>
      <c r="D454" s="35"/>
      <c r="E454" s="35"/>
      <c r="F454" s="36"/>
      <c r="G454" s="36"/>
      <c r="H454" s="31"/>
      <c r="I454" s="39"/>
      <c r="J454" s="32"/>
      <c r="K454" s="37"/>
      <c r="L454" s="37"/>
      <c r="M454" s="37"/>
      <c r="N454" s="37"/>
      <c r="O454" s="37"/>
      <c r="P454" s="37"/>
      <c r="Q454" s="37"/>
      <c r="R454" s="37"/>
      <c r="S454" s="37"/>
      <c r="T454" s="37"/>
    </row>
    <row r="455" spans="1:20" ht="18" customHeight="1">
      <c r="A455" s="28">
        <v>19</v>
      </c>
      <c r="B455" s="34"/>
      <c r="C455" s="35"/>
      <c r="D455" s="35"/>
      <c r="E455" s="35"/>
      <c r="F455" s="36"/>
      <c r="G455" s="36"/>
      <c r="H455" s="31"/>
      <c r="I455" s="39"/>
      <c r="J455" s="32"/>
      <c r="K455" s="37"/>
      <c r="L455" s="37"/>
      <c r="M455" s="37"/>
      <c r="N455" s="37"/>
      <c r="O455" s="37"/>
      <c r="P455" s="37"/>
      <c r="Q455" s="37"/>
      <c r="R455" s="37"/>
      <c r="S455" s="37"/>
      <c r="T455" s="37"/>
    </row>
    <row r="456" spans="1:20" ht="18" customHeight="1">
      <c r="A456" s="28">
        <v>20</v>
      </c>
      <c r="B456" s="34"/>
      <c r="C456" s="35"/>
      <c r="D456" s="35"/>
      <c r="E456" s="35"/>
      <c r="F456" s="36"/>
      <c r="G456" s="36"/>
      <c r="H456" s="31"/>
      <c r="I456" s="39"/>
      <c r="J456" s="32"/>
      <c r="K456" s="37"/>
      <c r="L456" s="37"/>
      <c r="M456" s="37"/>
      <c r="N456" s="37"/>
      <c r="O456" s="37"/>
      <c r="P456" s="37"/>
      <c r="Q456" s="37"/>
      <c r="R456" s="37"/>
      <c r="S456" s="37"/>
      <c r="T456" s="37"/>
    </row>
    <row r="457" spans="1:20" ht="18" customHeight="1">
      <c r="A457" s="28">
        <v>21</v>
      </c>
      <c r="B457" s="34"/>
      <c r="C457" s="35"/>
      <c r="D457" s="35"/>
      <c r="E457" s="35"/>
      <c r="F457" s="36"/>
      <c r="G457" s="36"/>
      <c r="H457" s="31"/>
      <c r="I457" s="39"/>
      <c r="J457" s="32"/>
      <c r="K457" s="37"/>
      <c r="L457" s="37"/>
      <c r="M457" s="37"/>
      <c r="N457" s="37"/>
      <c r="O457" s="37"/>
      <c r="P457" s="37"/>
      <c r="Q457" s="37"/>
      <c r="R457" s="37"/>
      <c r="S457" s="37"/>
      <c r="T457" s="37"/>
    </row>
    <row r="458" spans="1:20" ht="18" customHeight="1">
      <c r="A458" s="28">
        <v>22</v>
      </c>
      <c r="B458" s="34"/>
      <c r="C458" s="35"/>
      <c r="D458" s="35"/>
      <c r="E458" s="35"/>
      <c r="F458" s="36"/>
      <c r="G458" s="36"/>
      <c r="H458" s="31"/>
      <c r="I458" s="39"/>
      <c r="J458" s="32"/>
      <c r="K458" s="37"/>
      <c r="L458" s="37"/>
      <c r="M458" s="37"/>
      <c r="N458" s="37"/>
      <c r="O458" s="37"/>
      <c r="P458" s="37"/>
      <c r="Q458" s="37"/>
      <c r="R458" s="37"/>
      <c r="S458" s="37"/>
      <c r="T458" s="37"/>
    </row>
    <row r="459" spans="1:20" ht="18" customHeight="1">
      <c r="A459" s="28">
        <v>23</v>
      </c>
      <c r="B459" s="34"/>
      <c r="C459" s="35"/>
      <c r="D459" s="35"/>
      <c r="E459" s="35"/>
      <c r="F459" s="36"/>
      <c r="G459" s="36"/>
      <c r="H459" s="31"/>
      <c r="I459" s="39"/>
      <c r="J459" s="32"/>
      <c r="K459" s="37"/>
      <c r="L459" s="37"/>
      <c r="M459" s="37"/>
      <c r="N459" s="37"/>
      <c r="O459" s="37"/>
      <c r="P459" s="37"/>
      <c r="Q459" s="37"/>
      <c r="R459" s="37"/>
      <c r="S459" s="37"/>
      <c r="T459" s="37"/>
    </row>
    <row r="460" spans="1:20" ht="18" customHeight="1">
      <c r="A460" s="28">
        <v>24</v>
      </c>
      <c r="B460" s="34"/>
      <c r="C460" s="35"/>
      <c r="D460" s="35"/>
      <c r="E460" s="35"/>
      <c r="F460" s="36"/>
      <c r="G460" s="36"/>
      <c r="H460" s="31"/>
      <c r="I460" s="39"/>
      <c r="J460" s="32"/>
      <c r="K460" s="37"/>
      <c r="L460" s="37"/>
      <c r="M460" s="37"/>
      <c r="N460" s="37"/>
      <c r="O460" s="37"/>
      <c r="P460" s="37"/>
      <c r="Q460" s="37"/>
      <c r="R460" s="37"/>
      <c r="S460" s="37"/>
      <c r="T460" s="37"/>
    </row>
    <row r="461" spans="1:20" ht="18" customHeight="1" thickBot="1">
      <c r="A461" s="90">
        <v>25</v>
      </c>
      <c r="B461" s="111"/>
      <c r="C461" s="112"/>
      <c r="D461" s="112"/>
      <c r="E461" s="112"/>
      <c r="F461" s="113"/>
      <c r="G461" s="113"/>
      <c r="H461" s="114"/>
      <c r="I461" s="115"/>
      <c r="J461" s="116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</row>
    <row r="462" spans="1:21" s="148" customFormat="1" ht="18" customHeight="1" thickBot="1">
      <c r="A462" s="103"/>
      <c r="B462" s="104"/>
      <c r="C462" s="104"/>
      <c r="D462" s="105" t="s">
        <v>59</v>
      </c>
      <c r="E462" s="106" t="s">
        <v>58</v>
      </c>
      <c r="F462" s="107">
        <f>SUM(F437:F461)</f>
        <v>266897</v>
      </c>
      <c r="G462" s="107">
        <f>SUM(G437:G461)</f>
        <v>0</v>
      </c>
      <c r="H462" s="107">
        <f>SUM(H437:H461)</f>
        <v>53379.4</v>
      </c>
      <c r="I462" s="108" t="s">
        <v>58</v>
      </c>
      <c r="J462" s="107">
        <f aca="true" t="shared" si="72" ref="J462:T462">SUM(J437:J461)</f>
        <v>0</v>
      </c>
      <c r="K462" s="107">
        <f t="shared" si="72"/>
        <v>320276.39999999997</v>
      </c>
      <c r="L462" s="107">
        <f t="shared" si="72"/>
        <v>96371.16876</v>
      </c>
      <c r="M462" s="107">
        <f t="shared" si="72"/>
        <v>1980</v>
      </c>
      <c r="N462" s="107">
        <f t="shared" si="72"/>
        <v>0</v>
      </c>
      <c r="O462" s="109">
        <f t="shared" si="72"/>
        <v>4644.0078</v>
      </c>
      <c r="P462" s="109">
        <f t="shared" si="72"/>
        <v>918</v>
      </c>
      <c r="Q462" s="109">
        <f t="shared" si="72"/>
        <v>27751</v>
      </c>
      <c r="R462" s="109">
        <f t="shared" si="72"/>
        <v>1726</v>
      </c>
      <c r="S462" s="109">
        <f t="shared" si="72"/>
        <v>133390.17656000002</v>
      </c>
      <c r="T462" s="147">
        <f t="shared" si="72"/>
        <v>453666.57656</v>
      </c>
      <c r="U462" s="149"/>
    </row>
    <row r="469" spans="1:20" ht="12.75">
      <c r="A469" s="17" t="s">
        <v>1</v>
      </c>
      <c r="B469" s="4"/>
      <c r="C469" s="4"/>
      <c r="D469" s="4"/>
      <c r="E469" s="4"/>
      <c r="F469" s="5" t="s">
        <v>0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6"/>
      <c r="T469" s="6"/>
    </row>
    <row r="470" spans="1:20" ht="12.75">
      <c r="A470" s="17" t="s">
        <v>2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2.75">
      <c r="A471" s="17" t="s">
        <v>3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2.75">
      <c r="A472" s="17" t="s">
        <v>4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7"/>
      <c r="M472" s="7"/>
      <c r="N472" s="7"/>
      <c r="O472" s="7"/>
      <c r="P472" s="7"/>
      <c r="Q472" s="7"/>
      <c r="R472" s="7"/>
      <c r="S472" s="7"/>
      <c r="T472" s="4"/>
    </row>
    <row r="473" spans="1:20" ht="13.5" customHeight="1" thickBot="1">
      <c r="A473" s="4"/>
      <c r="B473" s="4"/>
      <c r="C473" s="4"/>
      <c r="D473" s="4"/>
      <c r="E473" s="4"/>
      <c r="F473" s="8"/>
      <c r="G473" s="8"/>
      <c r="H473" s="8"/>
      <c r="I473" s="8"/>
      <c r="J473" s="8"/>
      <c r="K473" s="4"/>
      <c r="L473" s="4" t="s">
        <v>0</v>
      </c>
      <c r="M473" s="4"/>
      <c r="N473" s="4"/>
      <c r="O473" s="4"/>
      <c r="P473" s="4"/>
      <c r="Q473" s="8"/>
      <c r="R473" s="8"/>
      <c r="S473" s="4"/>
      <c r="T473" s="4"/>
    </row>
    <row r="474" spans="1:20" ht="12.75" thickBot="1" thickTop="1">
      <c r="A474" s="4"/>
      <c r="B474" s="9" t="s">
        <v>5</v>
      </c>
      <c r="C474" s="10"/>
      <c r="D474" s="10"/>
      <c r="E474" s="10"/>
      <c r="F474" s="10"/>
      <c r="G474" s="10"/>
      <c r="H474" s="10"/>
      <c r="I474" s="10"/>
      <c r="J474" s="11"/>
      <c r="K474" s="4"/>
      <c r="L474" s="4"/>
      <c r="M474" s="4"/>
      <c r="N474" s="4"/>
      <c r="O474" s="4"/>
      <c r="P474" s="4"/>
      <c r="Q474" s="9" t="s">
        <v>5</v>
      </c>
      <c r="R474" s="11"/>
      <c r="S474" s="4"/>
      <c r="T474" s="4"/>
    </row>
    <row r="475" spans="1:20" ht="12" thickTop="1">
      <c r="A475" s="4"/>
      <c r="B475" s="12"/>
      <c r="C475" s="6"/>
      <c r="D475" s="6"/>
      <c r="E475" s="6"/>
      <c r="F475" s="6"/>
      <c r="G475" s="6"/>
      <c r="H475" s="6"/>
      <c r="I475" s="6"/>
      <c r="J475" s="13"/>
      <c r="K475" s="4"/>
      <c r="L475" s="4"/>
      <c r="M475" s="4"/>
      <c r="N475" s="4"/>
      <c r="O475" s="4"/>
      <c r="P475" s="4"/>
      <c r="Q475" s="12"/>
      <c r="R475" s="13"/>
      <c r="S475" s="4"/>
      <c r="T475" s="4"/>
    </row>
    <row r="476" spans="1:20" ht="12" thickBot="1">
      <c r="A476" s="4"/>
      <c r="B476" s="40" t="s">
        <v>6</v>
      </c>
      <c r="C476" s="14" t="s">
        <v>7</v>
      </c>
      <c r="D476" s="14" t="s">
        <v>8</v>
      </c>
      <c r="E476" s="14" t="s">
        <v>9</v>
      </c>
      <c r="F476" s="14" t="s">
        <v>10</v>
      </c>
      <c r="G476" s="14" t="s">
        <v>11</v>
      </c>
      <c r="H476" s="14" t="s">
        <v>12</v>
      </c>
      <c r="I476" s="14" t="s">
        <v>13</v>
      </c>
      <c r="J476" s="41" t="s">
        <v>14</v>
      </c>
      <c r="K476" s="14" t="s">
        <v>15</v>
      </c>
      <c r="L476" s="14" t="s">
        <v>16</v>
      </c>
      <c r="M476" s="15" t="s">
        <v>17</v>
      </c>
      <c r="N476" s="15" t="s">
        <v>18</v>
      </c>
      <c r="O476" s="15" t="s">
        <v>19</v>
      </c>
      <c r="P476" s="15" t="s">
        <v>20</v>
      </c>
      <c r="Q476" s="40" t="s">
        <v>21</v>
      </c>
      <c r="R476" s="41" t="s">
        <v>22</v>
      </c>
      <c r="S476" s="40" t="s">
        <v>23</v>
      </c>
      <c r="T476" s="16" t="s">
        <v>24</v>
      </c>
    </row>
    <row r="477" spans="1:20" ht="11.25">
      <c r="A477" s="45"/>
      <c r="B477" s="61" t="s">
        <v>0</v>
      </c>
      <c r="C477" s="62"/>
      <c r="D477" s="63" t="s">
        <v>0</v>
      </c>
      <c r="E477" s="63" t="s">
        <v>0</v>
      </c>
      <c r="F477" s="63" t="s">
        <v>0</v>
      </c>
      <c r="G477" s="63"/>
      <c r="H477" s="63" t="s">
        <v>0</v>
      </c>
      <c r="I477" s="64" t="s">
        <v>25</v>
      </c>
      <c r="J477" s="65"/>
      <c r="K477" s="46" t="s">
        <v>0</v>
      </c>
      <c r="L477" s="47"/>
      <c r="M477" s="46"/>
      <c r="N477" s="46"/>
      <c r="O477" s="46" t="s">
        <v>26</v>
      </c>
      <c r="P477" s="46"/>
      <c r="Q477" s="66"/>
      <c r="R477" s="67"/>
      <c r="S477" s="48"/>
      <c r="T477" s="49"/>
    </row>
    <row r="478" spans="1:20" ht="11.25">
      <c r="A478" s="50"/>
      <c r="B478" s="68" t="s">
        <v>27</v>
      </c>
      <c r="C478" s="69" t="s">
        <v>27</v>
      </c>
      <c r="D478" s="69" t="s">
        <v>28</v>
      </c>
      <c r="E478" s="69" t="s">
        <v>29</v>
      </c>
      <c r="F478" s="69" t="s">
        <v>0</v>
      </c>
      <c r="G478" s="69"/>
      <c r="H478" s="69" t="s">
        <v>0</v>
      </c>
      <c r="I478" s="70"/>
      <c r="J478" s="71"/>
      <c r="K478" s="51" t="s">
        <v>30</v>
      </c>
      <c r="L478" s="52" t="s">
        <v>31</v>
      </c>
      <c r="M478" s="52" t="s">
        <v>32</v>
      </c>
      <c r="N478" s="52" t="s">
        <v>33</v>
      </c>
      <c r="O478" s="52" t="s">
        <v>34</v>
      </c>
      <c r="P478" s="53" t="s">
        <v>35</v>
      </c>
      <c r="Q478" s="72" t="s">
        <v>36</v>
      </c>
      <c r="R478" s="73" t="s">
        <v>37</v>
      </c>
      <c r="S478" s="54" t="s">
        <v>38</v>
      </c>
      <c r="T478" s="55" t="s">
        <v>39</v>
      </c>
    </row>
    <row r="479" spans="1:20" ht="12" thickBot="1">
      <c r="A479" s="56" t="s">
        <v>40</v>
      </c>
      <c r="B479" s="74" t="s">
        <v>41</v>
      </c>
      <c r="C479" s="58" t="s">
        <v>42</v>
      </c>
      <c r="D479" s="58" t="s">
        <v>43</v>
      </c>
      <c r="E479" s="58" t="s">
        <v>44</v>
      </c>
      <c r="F479" s="58" t="s">
        <v>45</v>
      </c>
      <c r="G479" s="58" t="s">
        <v>46</v>
      </c>
      <c r="H479" s="58" t="s">
        <v>47</v>
      </c>
      <c r="I479" s="75" t="s">
        <v>48</v>
      </c>
      <c r="J479" s="76" t="s">
        <v>49</v>
      </c>
      <c r="K479" s="57" t="s">
        <v>50</v>
      </c>
      <c r="L479" s="58" t="s">
        <v>51</v>
      </c>
      <c r="M479" s="58" t="s">
        <v>60</v>
      </c>
      <c r="N479" s="58" t="s">
        <v>52</v>
      </c>
      <c r="O479" s="58" t="s">
        <v>53</v>
      </c>
      <c r="P479" s="59" t="s">
        <v>54</v>
      </c>
      <c r="Q479" s="77" t="s">
        <v>55</v>
      </c>
      <c r="R479" s="78" t="s">
        <v>55</v>
      </c>
      <c r="S479" s="57" t="s">
        <v>56</v>
      </c>
      <c r="T479" s="60" t="s">
        <v>57</v>
      </c>
    </row>
    <row r="480" spans="1:20" ht="18" customHeight="1">
      <c r="A480" s="42">
        <v>1</v>
      </c>
      <c r="B480" s="29">
        <v>2169</v>
      </c>
      <c r="C480" s="30" t="s">
        <v>179</v>
      </c>
      <c r="D480" s="125" t="s">
        <v>441</v>
      </c>
      <c r="E480" s="30" t="s">
        <v>205</v>
      </c>
      <c r="F480" s="80">
        <v>57278</v>
      </c>
      <c r="G480" s="80">
        <v>0</v>
      </c>
      <c r="H480" s="31">
        <f>F480*20%</f>
        <v>11455.6</v>
      </c>
      <c r="I480" s="84">
        <v>41255</v>
      </c>
      <c r="J480" s="80">
        <v>0</v>
      </c>
      <c r="K480" s="82">
        <f>(+F480+G480+H480+J480)</f>
        <v>68733.6</v>
      </c>
      <c r="L480" s="82">
        <f>+K480*0.3009</f>
        <v>20681.940240000004</v>
      </c>
      <c r="M480" s="82">
        <v>0</v>
      </c>
      <c r="N480" s="82">
        <v>0</v>
      </c>
      <c r="O480" s="82">
        <f>+K480*0.0145</f>
        <v>996.6372000000001</v>
      </c>
      <c r="P480" s="82">
        <v>153</v>
      </c>
      <c r="Q480" s="82">
        <v>1683</v>
      </c>
      <c r="R480" s="82">
        <v>226</v>
      </c>
      <c r="S480" s="82">
        <f>+L480+M480+N480+O480+P480+Q480+R480</f>
        <v>23740.577440000005</v>
      </c>
      <c r="T480" s="82">
        <f>+K480+S480</f>
        <v>92474.17744000001</v>
      </c>
    </row>
    <row r="481" spans="1:20" ht="18" customHeight="1">
      <c r="A481" s="28">
        <f aca="true" t="shared" si="73" ref="A481:A497">A480+1</f>
        <v>2</v>
      </c>
      <c r="B481" s="34">
        <v>2163</v>
      </c>
      <c r="C481" s="30" t="s">
        <v>180</v>
      </c>
      <c r="D481" s="126" t="s">
        <v>442</v>
      </c>
      <c r="E481" s="35" t="s">
        <v>184</v>
      </c>
      <c r="F481" s="94">
        <v>33356</v>
      </c>
      <c r="G481" s="94">
        <v>1146</v>
      </c>
      <c r="H481" s="31">
        <f>F481*20%</f>
        <v>6671.200000000001</v>
      </c>
      <c r="I481" s="38">
        <v>41330</v>
      </c>
      <c r="J481" s="80">
        <v>0</v>
      </c>
      <c r="K481" s="83">
        <f>(+F481+G481+H481+J481)</f>
        <v>41173.2</v>
      </c>
      <c r="L481" s="83">
        <f>+K481*0.3009</f>
        <v>12389.015879999999</v>
      </c>
      <c r="M481" s="83">
        <v>495</v>
      </c>
      <c r="N481" s="83">
        <v>0</v>
      </c>
      <c r="O481" s="83">
        <f>+K481*0.0145</f>
        <v>597.0114</v>
      </c>
      <c r="P481" s="83">
        <v>153</v>
      </c>
      <c r="Q481" s="83">
        <v>6517</v>
      </c>
      <c r="R481" s="83">
        <v>375</v>
      </c>
      <c r="S481" s="83">
        <f>+L481+M481+N481+O481+P481+Q481+R481</f>
        <v>20526.02728</v>
      </c>
      <c r="T481" s="83">
        <f>+K481+S481</f>
        <v>61699.22727999999</v>
      </c>
    </row>
    <row r="482" spans="1:20" ht="18" customHeight="1">
      <c r="A482" s="28">
        <f t="shared" si="73"/>
        <v>3</v>
      </c>
      <c r="B482" s="34">
        <v>2165</v>
      </c>
      <c r="C482" s="30" t="s">
        <v>181</v>
      </c>
      <c r="D482" s="126" t="s">
        <v>443</v>
      </c>
      <c r="E482" s="35" t="s">
        <v>206</v>
      </c>
      <c r="F482" s="94">
        <v>27379</v>
      </c>
      <c r="G482" s="94">
        <v>1146</v>
      </c>
      <c r="H482" s="31">
        <f>F482*20%</f>
        <v>5475.8</v>
      </c>
      <c r="I482" s="132">
        <v>40987</v>
      </c>
      <c r="J482" s="134">
        <v>0</v>
      </c>
      <c r="K482" s="83">
        <f>(+F482+G482+H482+J482)</f>
        <v>34000.8</v>
      </c>
      <c r="L482" s="83">
        <f>+K482*0.3009</f>
        <v>10230.84072</v>
      </c>
      <c r="M482" s="83">
        <v>495</v>
      </c>
      <c r="N482" s="83">
        <v>0</v>
      </c>
      <c r="O482" s="83">
        <f>+K482*0.0145</f>
        <v>493.01160000000004</v>
      </c>
      <c r="P482" s="83">
        <v>153</v>
      </c>
      <c r="Q482" s="83">
        <v>2401</v>
      </c>
      <c r="R482" s="83">
        <v>226</v>
      </c>
      <c r="S482" s="83">
        <f>+L482+M482+N482+O482+P482+Q482+R482</f>
        <v>13998.85232</v>
      </c>
      <c r="T482" s="83">
        <f>+K482+S482</f>
        <v>47999.65232</v>
      </c>
    </row>
    <row r="483" spans="1:20" ht="18" customHeight="1">
      <c r="A483" s="28">
        <f t="shared" si="73"/>
        <v>4</v>
      </c>
      <c r="B483" s="34">
        <v>2159</v>
      </c>
      <c r="C483" s="35" t="s">
        <v>182</v>
      </c>
      <c r="D483" s="126" t="s">
        <v>463</v>
      </c>
      <c r="E483" s="35" t="s">
        <v>185</v>
      </c>
      <c r="F483" s="94"/>
      <c r="G483" s="94"/>
      <c r="H483" s="31"/>
      <c r="I483" s="38"/>
      <c r="J483" s="80"/>
      <c r="K483" s="83"/>
      <c r="L483" s="83"/>
      <c r="M483" s="83"/>
      <c r="N483" s="83"/>
      <c r="O483" s="83"/>
      <c r="P483" s="83"/>
      <c r="Q483" s="83"/>
      <c r="R483" s="83"/>
      <c r="S483" s="83"/>
      <c r="T483" s="83"/>
    </row>
    <row r="484" spans="1:20" ht="18" customHeight="1">
      <c r="A484" s="28">
        <f t="shared" si="73"/>
        <v>5</v>
      </c>
      <c r="B484" s="34">
        <v>2162</v>
      </c>
      <c r="C484" s="35" t="s">
        <v>180</v>
      </c>
      <c r="D484" s="126" t="s">
        <v>444</v>
      </c>
      <c r="E484" s="35" t="s">
        <v>186</v>
      </c>
      <c r="F484" s="36"/>
      <c r="G484" s="36"/>
      <c r="H484" s="31"/>
      <c r="I484" s="38"/>
      <c r="J484" s="32"/>
      <c r="K484" s="37"/>
      <c r="L484" s="37"/>
      <c r="M484" s="37"/>
      <c r="N484" s="37"/>
      <c r="O484" s="37"/>
      <c r="P484" s="37"/>
      <c r="Q484" s="37"/>
      <c r="R484" s="37"/>
      <c r="S484" s="37"/>
      <c r="T484" s="37"/>
    </row>
    <row r="485" spans="1:20" ht="18" customHeight="1">
      <c r="A485" s="28">
        <f t="shared" si="73"/>
        <v>6</v>
      </c>
      <c r="B485" s="34">
        <v>2164</v>
      </c>
      <c r="C485" s="35" t="s">
        <v>180</v>
      </c>
      <c r="D485" s="126" t="s">
        <v>445</v>
      </c>
      <c r="E485" s="35" t="s">
        <v>186</v>
      </c>
      <c r="F485" s="36"/>
      <c r="G485" s="36"/>
      <c r="H485" s="31"/>
      <c r="I485" s="38"/>
      <c r="J485" s="32"/>
      <c r="K485" s="37"/>
      <c r="L485" s="37"/>
      <c r="M485" s="37"/>
      <c r="N485" s="37"/>
      <c r="O485" s="37"/>
      <c r="P485" s="37"/>
      <c r="Q485" s="37"/>
      <c r="R485" s="37"/>
      <c r="S485" s="37"/>
      <c r="T485" s="37"/>
    </row>
    <row r="486" spans="1:20" ht="18" customHeight="1">
      <c r="A486" s="28">
        <f t="shared" si="73"/>
        <v>7</v>
      </c>
      <c r="B486" s="34">
        <v>2167</v>
      </c>
      <c r="C486" s="35" t="s">
        <v>183</v>
      </c>
      <c r="D486" s="126" t="s">
        <v>446</v>
      </c>
      <c r="E486" s="35" t="s">
        <v>187</v>
      </c>
      <c r="F486" s="36"/>
      <c r="G486" s="36"/>
      <c r="H486" s="31"/>
      <c r="I486" s="38"/>
      <c r="J486" s="32"/>
      <c r="K486" s="37"/>
      <c r="L486" s="37"/>
      <c r="M486" s="37"/>
      <c r="N486" s="37"/>
      <c r="O486" s="37"/>
      <c r="P486" s="37"/>
      <c r="Q486" s="37"/>
      <c r="R486" s="37"/>
      <c r="S486" s="37"/>
      <c r="T486" s="37"/>
    </row>
    <row r="487" spans="1:20" ht="18" customHeight="1">
      <c r="A487" s="28">
        <f t="shared" si="73"/>
        <v>8</v>
      </c>
      <c r="B487" s="34">
        <v>2192</v>
      </c>
      <c r="C487" s="35" t="s">
        <v>109</v>
      </c>
      <c r="D487" s="126" t="s">
        <v>447</v>
      </c>
      <c r="E487" s="35" t="s">
        <v>188</v>
      </c>
      <c r="F487" s="36"/>
      <c r="G487" s="36"/>
      <c r="H487" s="31"/>
      <c r="I487" s="38"/>
      <c r="J487" s="32"/>
      <c r="K487" s="37"/>
      <c r="L487" s="37"/>
      <c r="M487" s="37"/>
      <c r="N487" s="37"/>
      <c r="O487" s="37"/>
      <c r="P487" s="37"/>
      <c r="Q487" s="37"/>
      <c r="R487" s="37"/>
      <c r="S487" s="37"/>
      <c r="T487" s="37"/>
    </row>
    <row r="488" spans="1:20" ht="18" customHeight="1">
      <c r="A488" s="28">
        <f t="shared" si="73"/>
        <v>9</v>
      </c>
      <c r="B488" s="28"/>
      <c r="C488" s="35"/>
      <c r="D488" s="35"/>
      <c r="E488" s="35"/>
      <c r="F488" s="36"/>
      <c r="G488" s="36"/>
      <c r="H488" s="31"/>
      <c r="I488" s="39"/>
      <c r="J488" s="32"/>
      <c r="K488" s="37"/>
      <c r="L488" s="37"/>
      <c r="M488" s="37"/>
      <c r="N488" s="37"/>
      <c r="O488" s="37"/>
      <c r="P488" s="37"/>
      <c r="Q488" s="37"/>
      <c r="R488" s="37"/>
      <c r="S488" s="37"/>
      <c r="T488" s="37"/>
    </row>
    <row r="489" spans="1:20" ht="18" customHeight="1">
      <c r="A489" s="28">
        <f t="shared" si="73"/>
        <v>10</v>
      </c>
      <c r="B489" s="28"/>
      <c r="C489" s="35"/>
      <c r="D489" s="35"/>
      <c r="E489" s="35"/>
      <c r="F489" s="36"/>
      <c r="G489" s="36"/>
      <c r="H489" s="31"/>
      <c r="I489" s="39"/>
      <c r="J489" s="32"/>
      <c r="K489" s="37"/>
      <c r="L489" s="37"/>
      <c r="M489" s="37"/>
      <c r="N489" s="37"/>
      <c r="O489" s="37"/>
      <c r="P489" s="37"/>
      <c r="Q489" s="37"/>
      <c r="R489" s="37"/>
      <c r="S489" s="37"/>
      <c r="T489" s="37"/>
    </row>
    <row r="490" spans="1:20" ht="18" customHeight="1">
      <c r="A490" s="28">
        <f t="shared" si="73"/>
        <v>11</v>
      </c>
      <c r="B490" s="28"/>
      <c r="C490" s="35"/>
      <c r="D490" s="35"/>
      <c r="E490" s="35"/>
      <c r="F490" s="36"/>
      <c r="G490" s="36"/>
      <c r="H490" s="31"/>
      <c r="I490" s="39"/>
      <c r="J490" s="32"/>
      <c r="K490" s="37"/>
      <c r="L490" s="37"/>
      <c r="M490" s="37"/>
      <c r="N490" s="37"/>
      <c r="O490" s="37"/>
      <c r="P490" s="37"/>
      <c r="Q490" s="37"/>
      <c r="R490" s="37"/>
      <c r="S490" s="37"/>
      <c r="T490" s="37"/>
    </row>
    <row r="491" spans="1:20" ht="18" customHeight="1">
      <c r="A491" s="28">
        <f t="shared" si="73"/>
        <v>12</v>
      </c>
      <c r="B491" s="28"/>
      <c r="C491" s="35"/>
      <c r="D491" s="35"/>
      <c r="E491" s="35"/>
      <c r="F491" s="36"/>
      <c r="G491" s="36"/>
      <c r="H491" s="31"/>
      <c r="I491" s="39"/>
      <c r="J491" s="32"/>
      <c r="K491" s="37"/>
      <c r="L491" s="37"/>
      <c r="M491" s="37"/>
      <c r="N491" s="37"/>
      <c r="O491" s="37"/>
      <c r="P491" s="37"/>
      <c r="Q491" s="37"/>
      <c r="R491" s="37"/>
      <c r="S491" s="37"/>
      <c r="T491" s="37"/>
    </row>
    <row r="492" spans="1:20" ht="18" customHeight="1">
      <c r="A492" s="28">
        <f t="shared" si="73"/>
        <v>13</v>
      </c>
      <c r="B492" s="28"/>
      <c r="C492" s="35"/>
      <c r="D492" s="35"/>
      <c r="E492" s="35"/>
      <c r="F492" s="36"/>
      <c r="G492" s="36"/>
      <c r="H492" s="31"/>
      <c r="I492" s="39"/>
      <c r="J492" s="32"/>
      <c r="K492" s="37"/>
      <c r="L492" s="37"/>
      <c r="M492" s="37"/>
      <c r="N492" s="37"/>
      <c r="O492" s="37"/>
      <c r="P492" s="37"/>
      <c r="Q492" s="37"/>
      <c r="R492" s="37"/>
      <c r="S492" s="37"/>
      <c r="T492" s="37"/>
    </row>
    <row r="493" spans="1:20" ht="18" customHeight="1">
      <c r="A493" s="28">
        <f t="shared" si="73"/>
        <v>14</v>
      </c>
      <c r="B493" s="28"/>
      <c r="C493" s="35"/>
      <c r="D493" s="35"/>
      <c r="E493" s="35"/>
      <c r="F493" s="36"/>
      <c r="G493" s="36"/>
      <c r="H493" s="31"/>
      <c r="I493" s="39"/>
      <c r="J493" s="32"/>
      <c r="K493" s="37"/>
      <c r="L493" s="37"/>
      <c r="M493" s="37"/>
      <c r="N493" s="37"/>
      <c r="O493" s="37"/>
      <c r="P493" s="37"/>
      <c r="Q493" s="37"/>
      <c r="R493" s="37"/>
      <c r="S493" s="37"/>
      <c r="T493" s="37"/>
    </row>
    <row r="494" spans="1:20" ht="18" customHeight="1">
      <c r="A494" s="28">
        <f t="shared" si="73"/>
        <v>15</v>
      </c>
      <c r="B494" s="28"/>
      <c r="C494" s="35"/>
      <c r="D494" s="35"/>
      <c r="E494" s="35"/>
      <c r="F494" s="36"/>
      <c r="G494" s="36"/>
      <c r="H494" s="31"/>
      <c r="I494" s="39"/>
      <c r="J494" s="32"/>
      <c r="K494" s="37"/>
      <c r="L494" s="37"/>
      <c r="M494" s="37"/>
      <c r="N494" s="37"/>
      <c r="O494" s="37"/>
      <c r="P494" s="37"/>
      <c r="Q494" s="37"/>
      <c r="R494" s="37"/>
      <c r="S494" s="37"/>
      <c r="T494" s="37"/>
    </row>
    <row r="495" spans="1:20" ht="18" customHeight="1">
      <c r="A495" s="28">
        <f t="shared" si="73"/>
        <v>16</v>
      </c>
      <c r="B495" s="28"/>
      <c r="C495" s="35"/>
      <c r="D495" s="35"/>
      <c r="E495" s="35"/>
      <c r="F495" s="36"/>
      <c r="G495" s="36"/>
      <c r="H495" s="31"/>
      <c r="I495" s="39"/>
      <c r="J495" s="32"/>
      <c r="K495" s="37"/>
      <c r="L495" s="37"/>
      <c r="M495" s="37"/>
      <c r="N495" s="37"/>
      <c r="O495" s="37"/>
      <c r="P495" s="37"/>
      <c r="Q495" s="37"/>
      <c r="R495" s="37"/>
      <c r="S495" s="37"/>
      <c r="T495" s="37"/>
    </row>
    <row r="496" spans="1:20" ht="18" customHeight="1">
      <c r="A496" s="28">
        <f t="shared" si="73"/>
        <v>17</v>
      </c>
      <c r="B496" s="28"/>
      <c r="C496" s="35"/>
      <c r="D496" s="35"/>
      <c r="E496" s="35"/>
      <c r="F496" s="36"/>
      <c r="G496" s="36"/>
      <c r="H496" s="31"/>
      <c r="I496" s="39"/>
      <c r="J496" s="32"/>
      <c r="K496" s="37"/>
      <c r="L496" s="37"/>
      <c r="M496" s="37"/>
      <c r="N496" s="37"/>
      <c r="O496" s="37"/>
      <c r="P496" s="37"/>
      <c r="Q496" s="37"/>
      <c r="R496" s="37"/>
      <c r="S496" s="37"/>
      <c r="T496" s="37"/>
    </row>
    <row r="497" spans="1:20" ht="18" customHeight="1">
      <c r="A497" s="28">
        <f t="shared" si="73"/>
        <v>18</v>
      </c>
      <c r="B497" s="28"/>
      <c r="C497" s="35"/>
      <c r="D497" s="35"/>
      <c r="E497" s="35"/>
      <c r="F497" s="36"/>
      <c r="G497" s="36"/>
      <c r="H497" s="31"/>
      <c r="I497" s="39"/>
      <c r="J497" s="32"/>
      <c r="K497" s="37"/>
      <c r="L497" s="37"/>
      <c r="M497" s="37"/>
      <c r="N497" s="37"/>
      <c r="O497" s="37"/>
      <c r="P497" s="37"/>
      <c r="Q497" s="37"/>
      <c r="R497" s="37"/>
      <c r="S497" s="37"/>
      <c r="T497" s="37"/>
    </row>
    <row r="498" spans="1:20" ht="18" customHeight="1">
      <c r="A498" s="28">
        <v>19</v>
      </c>
      <c r="B498" s="28"/>
      <c r="C498" s="35"/>
      <c r="D498" s="35"/>
      <c r="E498" s="35"/>
      <c r="F498" s="36"/>
      <c r="G498" s="36"/>
      <c r="H498" s="31"/>
      <c r="I498" s="39"/>
      <c r="J498" s="32"/>
      <c r="K498" s="37"/>
      <c r="L498" s="37"/>
      <c r="M498" s="37"/>
      <c r="N498" s="37"/>
      <c r="O498" s="37"/>
      <c r="P498" s="37"/>
      <c r="Q498" s="37"/>
      <c r="R498" s="37"/>
      <c r="S498" s="37"/>
      <c r="T498" s="37"/>
    </row>
    <row r="499" spans="1:20" ht="18" customHeight="1">
      <c r="A499" s="28">
        <v>20</v>
      </c>
      <c r="B499" s="28"/>
      <c r="C499" s="35"/>
      <c r="D499" s="35"/>
      <c r="E499" s="35"/>
      <c r="F499" s="36"/>
      <c r="G499" s="36"/>
      <c r="H499" s="31"/>
      <c r="I499" s="39"/>
      <c r="J499" s="32"/>
      <c r="K499" s="37"/>
      <c r="L499" s="37"/>
      <c r="M499" s="37"/>
      <c r="N499" s="37"/>
      <c r="O499" s="37"/>
      <c r="P499" s="37"/>
      <c r="Q499" s="37"/>
      <c r="R499" s="37"/>
      <c r="S499" s="37"/>
      <c r="T499" s="37"/>
    </row>
    <row r="500" spans="1:20" ht="18" customHeight="1">
      <c r="A500" s="28">
        <v>21</v>
      </c>
      <c r="B500" s="28"/>
      <c r="C500" s="35"/>
      <c r="D500" s="35"/>
      <c r="E500" s="35"/>
      <c r="F500" s="36"/>
      <c r="G500" s="36"/>
      <c r="H500" s="31"/>
      <c r="I500" s="39"/>
      <c r="J500" s="32"/>
      <c r="K500" s="37"/>
      <c r="L500" s="37"/>
      <c r="M500" s="37"/>
      <c r="N500" s="37"/>
      <c r="O500" s="37"/>
      <c r="P500" s="37"/>
      <c r="Q500" s="37"/>
      <c r="R500" s="37"/>
      <c r="S500" s="37"/>
      <c r="T500" s="37"/>
    </row>
    <row r="501" spans="1:20" ht="18" customHeight="1">
      <c r="A501" s="28">
        <v>22</v>
      </c>
      <c r="B501" s="28"/>
      <c r="C501" s="35"/>
      <c r="D501" s="35"/>
      <c r="E501" s="35"/>
      <c r="F501" s="36"/>
      <c r="G501" s="36"/>
      <c r="H501" s="31"/>
      <c r="I501" s="39"/>
      <c r="J501" s="32"/>
      <c r="K501" s="37"/>
      <c r="L501" s="37"/>
      <c r="M501" s="37"/>
      <c r="N501" s="37"/>
      <c r="O501" s="37"/>
      <c r="P501" s="37"/>
      <c r="Q501" s="37"/>
      <c r="R501" s="37"/>
      <c r="S501" s="37"/>
      <c r="T501" s="37"/>
    </row>
    <row r="502" spans="1:20" ht="18" customHeight="1">
      <c r="A502" s="28">
        <v>23</v>
      </c>
      <c r="B502" s="28"/>
      <c r="C502" s="35"/>
      <c r="D502" s="35"/>
      <c r="E502" s="35"/>
      <c r="F502" s="36"/>
      <c r="G502" s="36"/>
      <c r="H502" s="31"/>
      <c r="I502" s="39"/>
      <c r="J502" s="32"/>
      <c r="K502" s="37"/>
      <c r="L502" s="37"/>
      <c r="M502" s="37"/>
      <c r="N502" s="37"/>
      <c r="O502" s="37"/>
      <c r="P502" s="37"/>
      <c r="Q502" s="37"/>
      <c r="R502" s="37"/>
      <c r="S502" s="37"/>
      <c r="T502" s="37"/>
    </row>
    <row r="503" spans="1:20" ht="18" customHeight="1">
      <c r="A503" s="28">
        <v>24</v>
      </c>
      <c r="B503" s="28"/>
      <c r="C503" s="35"/>
      <c r="D503" s="35"/>
      <c r="E503" s="35"/>
      <c r="F503" s="36"/>
      <c r="G503" s="36"/>
      <c r="H503" s="31"/>
      <c r="I503" s="39"/>
      <c r="J503" s="32"/>
      <c r="K503" s="37"/>
      <c r="L503" s="37"/>
      <c r="M503" s="37"/>
      <c r="N503" s="37"/>
      <c r="O503" s="37"/>
      <c r="P503" s="37"/>
      <c r="Q503" s="37"/>
      <c r="R503" s="37"/>
      <c r="S503" s="37"/>
      <c r="T503" s="37"/>
    </row>
    <row r="504" spans="1:20" ht="18" customHeight="1" thickBot="1">
      <c r="A504" s="90">
        <v>25</v>
      </c>
      <c r="B504" s="90"/>
      <c r="C504" s="112"/>
      <c r="D504" s="112"/>
      <c r="E504" s="112"/>
      <c r="F504" s="113"/>
      <c r="G504" s="113"/>
      <c r="H504" s="114"/>
      <c r="I504" s="115"/>
      <c r="J504" s="116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</row>
    <row r="505" spans="1:20" s="148" customFormat="1" ht="18" customHeight="1" thickBot="1">
      <c r="A505" s="103"/>
      <c r="B505" s="104"/>
      <c r="C505" s="104"/>
      <c r="D505" s="105" t="s">
        <v>59</v>
      </c>
      <c r="E505" s="106" t="s">
        <v>58</v>
      </c>
      <c r="F505" s="107">
        <f>SUM(F480:F504)</f>
        <v>118013</v>
      </c>
      <c r="G505" s="107">
        <f>SUM(G480:G504)</f>
        <v>2292</v>
      </c>
      <c r="H505" s="107">
        <f>SUM(H480:H504)</f>
        <v>23602.600000000002</v>
      </c>
      <c r="I505" s="108" t="s">
        <v>58</v>
      </c>
      <c r="J505" s="107">
        <f aca="true" t="shared" si="74" ref="J505:T505">SUM(J480:J504)</f>
        <v>0</v>
      </c>
      <c r="K505" s="107">
        <f t="shared" si="74"/>
        <v>143907.6</v>
      </c>
      <c r="L505" s="107">
        <f t="shared" si="74"/>
        <v>43301.79684</v>
      </c>
      <c r="M505" s="107">
        <f t="shared" si="74"/>
        <v>990</v>
      </c>
      <c r="N505" s="107">
        <f t="shared" si="74"/>
        <v>0</v>
      </c>
      <c r="O505" s="109">
        <f t="shared" si="74"/>
        <v>2086.6602000000003</v>
      </c>
      <c r="P505" s="109">
        <f t="shared" si="74"/>
        <v>459</v>
      </c>
      <c r="Q505" s="109">
        <f t="shared" si="74"/>
        <v>10601</v>
      </c>
      <c r="R505" s="109">
        <f t="shared" si="74"/>
        <v>827</v>
      </c>
      <c r="S505" s="109">
        <f t="shared" si="74"/>
        <v>58265.45704</v>
      </c>
      <c r="T505" s="110">
        <f t="shared" si="74"/>
        <v>202173.05703999999</v>
      </c>
    </row>
    <row r="512" spans="1:20" ht="12.75">
      <c r="A512" s="17" t="s">
        <v>1</v>
      </c>
      <c r="B512" s="4"/>
      <c r="C512" s="4"/>
      <c r="D512" s="4"/>
      <c r="E512" s="4"/>
      <c r="F512" s="5" t="s">
        <v>0</v>
      </c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6"/>
      <c r="T512" s="6"/>
    </row>
    <row r="513" spans="1:20" ht="12.75">
      <c r="A513" s="17" t="s">
        <v>2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2.75">
      <c r="A514" s="17" t="s">
        <v>3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2.75">
      <c r="A515" s="17" t="s">
        <v>4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7"/>
      <c r="M515" s="7"/>
      <c r="N515" s="7"/>
      <c r="O515" s="7"/>
      <c r="P515" s="7"/>
      <c r="Q515" s="7"/>
      <c r="R515" s="7"/>
      <c r="S515" s="7"/>
      <c r="T515" s="4"/>
    </row>
    <row r="516" spans="1:20" ht="13.5" customHeight="1" thickBot="1">
      <c r="A516" s="4"/>
      <c r="B516" s="4"/>
      <c r="C516" s="4"/>
      <c r="D516" s="4"/>
      <c r="E516" s="4"/>
      <c r="F516" s="8"/>
      <c r="G516" s="8"/>
      <c r="H516" s="8"/>
      <c r="I516" s="8"/>
      <c r="J516" s="8"/>
      <c r="K516" s="4"/>
      <c r="L516" s="4"/>
      <c r="M516" s="4"/>
      <c r="N516" s="4"/>
      <c r="O516" s="4"/>
      <c r="P516" s="4"/>
      <c r="Q516" s="8"/>
      <c r="R516" s="8"/>
      <c r="S516" s="4"/>
      <c r="T516" s="4"/>
    </row>
    <row r="517" spans="1:20" ht="12.75" thickBot="1" thickTop="1">
      <c r="A517" s="4"/>
      <c r="B517" s="9" t="s">
        <v>5</v>
      </c>
      <c r="C517" s="10"/>
      <c r="D517" s="10"/>
      <c r="E517" s="10"/>
      <c r="F517" s="10"/>
      <c r="G517" s="10"/>
      <c r="H517" s="10"/>
      <c r="I517" s="10"/>
      <c r="J517" s="11"/>
      <c r="K517" s="4"/>
      <c r="L517" s="4"/>
      <c r="M517" s="4"/>
      <c r="N517" s="4"/>
      <c r="O517" s="4"/>
      <c r="P517" s="4"/>
      <c r="Q517" s="9" t="s">
        <v>5</v>
      </c>
      <c r="R517" s="11"/>
      <c r="S517" s="4"/>
      <c r="T517" s="4"/>
    </row>
    <row r="518" spans="1:20" ht="12" thickTop="1">
      <c r="A518" s="4"/>
      <c r="B518" s="12"/>
      <c r="C518" s="6"/>
      <c r="D518" s="6"/>
      <c r="E518" s="6"/>
      <c r="F518" s="6"/>
      <c r="G518" s="6"/>
      <c r="H518" s="6"/>
      <c r="I518" s="6"/>
      <c r="J518" s="13"/>
      <c r="K518" s="4"/>
      <c r="L518" s="4"/>
      <c r="M518" s="4"/>
      <c r="N518" s="4"/>
      <c r="O518" s="4"/>
      <c r="P518" s="4"/>
      <c r="Q518" s="12"/>
      <c r="R518" s="13"/>
      <c r="S518" s="4"/>
      <c r="T518" s="4"/>
    </row>
    <row r="519" spans="1:20" ht="12" thickBot="1">
      <c r="A519" s="4"/>
      <c r="B519" s="40" t="s">
        <v>6</v>
      </c>
      <c r="C519" s="14" t="s">
        <v>7</v>
      </c>
      <c r="D519" s="14" t="s">
        <v>8</v>
      </c>
      <c r="E519" s="14" t="s">
        <v>9</v>
      </c>
      <c r="F519" s="14" t="s">
        <v>10</v>
      </c>
      <c r="G519" s="14" t="s">
        <v>11</v>
      </c>
      <c r="H519" s="14" t="s">
        <v>12</v>
      </c>
      <c r="I519" s="14" t="s">
        <v>13</v>
      </c>
      <c r="J519" s="41" t="s">
        <v>14</v>
      </c>
      <c r="K519" s="14" t="s">
        <v>15</v>
      </c>
      <c r="L519" s="14" t="s">
        <v>16</v>
      </c>
      <c r="M519" s="15" t="s">
        <v>17</v>
      </c>
      <c r="N519" s="15" t="s">
        <v>18</v>
      </c>
      <c r="O519" s="15" t="s">
        <v>19</v>
      </c>
      <c r="P519" s="15" t="s">
        <v>20</v>
      </c>
      <c r="Q519" s="40" t="s">
        <v>21</v>
      </c>
      <c r="R519" s="41" t="s">
        <v>22</v>
      </c>
      <c r="S519" s="40" t="s">
        <v>23</v>
      </c>
      <c r="T519" s="16" t="s">
        <v>24</v>
      </c>
    </row>
    <row r="520" spans="1:20" ht="11.25">
      <c r="A520" s="45"/>
      <c r="B520" s="61" t="s">
        <v>0</v>
      </c>
      <c r="C520" s="62"/>
      <c r="D520" s="63" t="s">
        <v>0</v>
      </c>
      <c r="E520" s="63" t="s">
        <v>0</v>
      </c>
      <c r="F520" s="63" t="s">
        <v>0</v>
      </c>
      <c r="G520" s="63"/>
      <c r="H520" s="63" t="s">
        <v>0</v>
      </c>
      <c r="I520" s="64" t="s">
        <v>25</v>
      </c>
      <c r="J520" s="65"/>
      <c r="K520" s="46" t="s">
        <v>0</v>
      </c>
      <c r="L520" s="47"/>
      <c r="M520" s="46"/>
      <c r="N520" s="46"/>
      <c r="O520" s="46" t="s">
        <v>26</v>
      </c>
      <c r="P520" s="46"/>
      <c r="Q520" s="66"/>
      <c r="R520" s="67"/>
      <c r="S520" s="48"/>
      <c r="T520" s="49"/>
    </row>
    <row r="521" spans="1:20" ht="11.25">
      <c r="A521" s="50"/>
      <c r="B521" s="68" t="s">
        <v>27</v>
      </c>
      <c r="C521" s="69" t="s">
        <v>27</v>
      </c>
      <c r="D521" s="69" t="s">
        <v>28</v>
      </c>
      <c r="E521" s="69" t="s">
        <v>29</v>
      </c>
      <c r="F521" s="69" t="s">
        <v>0</v>
      </c>
      <c r="G521" s="69"/>
      <c r="H521" s="69" t="s">
        <v>0</v>
      </c>
      <c r="I521" s="70"/>
      <c r="J521" s="71"/>
      <c r="K521" s="51" t="s">
        <v>30</v>
      </c>
      <c r="L521" s="52" t="s">
        <v>31</v>
      </c>
      <c r="M521" s="52" t="s">
        <v>32</v>
      </c>
      <c r="N521" s="52" t="s">
        <v>33</v>
      </c>
      <c r="O521" s="52" t="s">
        <v>34</v>
      </c>
      <c r="P521" s="53" t="s">
        <v>35</v>
      </c>
      <c r="Q521" s="72" t="s">
        <v>36</v>
      </c>
      <c r="R521" s="73" t="s">
        <v>37</v>
      </c>
      <c r="S521" s="54" t="s">
        <v>38</v>
      </c>
      <c r="T521" s="55" t="s">
        <v>39</v>
      </c>
    </row>
    <row r="522" spans="1:20" ht="12" thickBot="1">
      <c r="A522" s="56" t="s">
        <v>40</v>
      </c>
      <c r="B522" s="74" t="s">
        <v>41</v>
      </c>
      <c r="C522" s="58" t="s">
        <v>42</v>
      </c>
      <c r="D522" s="58" t="s">
        <v>43</v>
      </c>
      <c r="E522" s="58" t="s">
        <v>44</v>
      </c>
      <c r="F522" s="58" t="s">
        <v>45</v>
      </c>
      <c r="G522" s="58" t="s">
        <v>46</v>
      </c>
      <c r="H522" s="58" t="s">
        <v>47</v>
      </c>
      <c r="I522" s="75" t="s">
        <v>48</v>
      </c>
      <c r="J522" s="76" t="s">
        <v>49</v>
      </c>
      <c r="K522" s="57" t="s">
        <v>50</v>
      </c>
      <c r="L522" s="58" t="s">
        <v>51</v>
      </c>
      <c r="M522" s="58" t="s">
        <v>60</v>
      </c>
      <c r="N522" s="58" t="s">
        <v>52</v>
      </c>
      <c r="O522" s="58" t="s">
        <v>53</v>
      </c>
      <c r="P522" s="59" t="s">
        <v>54</v>
      </c>
      <c r="Q522" s="77" t="s">
        <v>55</v>
      </c>
      <c r="R522" s="78" t="s">
        <v>55</v>
      </c>
      <c r="S522" s="57" t="s">
        <v>56</v>
      </c>
      <c r="T522" s="60" t="s">
        <v>57</v>
      </c>
    </row>
    <row r="523" spans="1:20" ht="18" customHeight="1">
      <c r="A523" s="42">
        <v>1</v>
      </c>
      <c r="B523" s="29">
        <v>1989</v>
      </c>
      <c r="C523" s="30" t="s">
        <v>189</v>
      </c>
      <c r="D523" s="125" t="s">
        <v>448</v>
      </c>
      <c r="E523" s="30" t="s">
        <v>192</v>
      </c>
      <c r="F523" s="31">
        <v>71053</v>
      </c>
      <c r="G523" s="31">
        <v>0</v>
      </c>
      <c r="H523" s="31">
        <f aca="true" t="shared" si="75" ref="H523:H530">+L561</f>
        <v>0</v>
      </c>
      <c r="I523" s="141">
        <v>41167</v>
      </c>
      <c r="J523" s="129">
        <v>0</v>
      </c>
      <c r="K523" s="89">
        <f aca="true" t="shared" si="76" ref="K523:K530">(+F523+G523+H523+J523)</f>
        <v>71053</v>
      </c>
      <c r="L523" s="89">
        <f aca="true" t="shared" si="77" ref="L523:L530">+K523*0.3009</f>
        <v>21379.8477</v>
      </c>
      <c r="M523" s="89">
        <v>0</v>
      </c>
      <c r="N523" s="89">
        <v>0</v>
      </c>
      <c r="O523" s="89">
        <f aca="true" t="shared" si="78" ref="O523:O530">+K523*0.0145</f>
        <v>1030.2685000000001</v>
      </c>
      <c r="P523" s="89">
        <v>153</v>
      </c>
      <c r="Q523" s="89">
        <v>6517</v>
      </c>
      <c r="R523" s="89">
        <v>375</v>
      </c>
      <c r="S523" s="89">
        <f aca="true" t="shared" si="79" ref="S523:S530">+L523+M523+N523+O523+P523+Q523+R523</f>
        <v>29455.116199999997</v>
      </c>
      <c r="T523" s="89">
        <f aca="true" t="shared" si="80" ref="T523:T530">+K523+S523</f>
        <v>100508.11619999999</v>
      </c>
    </row>
    <row r="524" spans="1:20" ht="18" customHeight="1">
      <c r="A524" s="28">
        <f aca="true" t="shared" si="81" ref="A524:A540">A523+1</f>
        <v>2</v>
      </c>
      <c r="B524" s="34">
        <v>2107</v>
      </c>
      <c r="C524" s="30" t="s">
        <v>190</v>
      </c>
      <c r="D524" s="126" t="s">
        <v>449</v>
      </c>
      <c r="E524" s="35" t="s">
        <v>193</v>
      </c>
      <c r="F524" s="36">
        <v>45934</v>
      </c>
      <c r="G524" s="36">
        <v>2599</v>
      </c>
      <c r="H524" s="80">
        <f t="shared" si="75"/>
        <v>0</v>
      </c>
      <c r="I524" s="133">
        <v>41123</v>
      </c>
      <c r="J524" s="129">
        <v>0</v>
      </c>
      <c r="K524" s="37">
        <f t="shared" si="76"/>
        <v>48533</v>
      </c>
      <c r="L524" s="37">
        <f t="shared" si="77"/>
        <v>14603.5797</v>
      </c>
      <c r="M524" s="37">
        <v>495</v>
      </c>
      <c r="N524" s="37">
        <v>0</v>
      </c>
      <c r="O524" s="37">
        <f t="shared" si="78"/>
        <v>703.7285</v>
      </c>
      <c r="P524" s="37">
        <v>153</v>
      </c>
      <c r="Q524" s="37">
        <v>6517</v>
      </c>
      <c r="R524" s="37">
        <v>375</v>
      </c>
      <c r="S524" s="37">
        <f t="shared" si="79"/>
        <v>22847.3082</v>
      </c>
      <c r="T524" s="37">
        <f t="shared" si="80"/>
        <v>71380.3082</v>
      </c>
    </row>
    <row r="525" spans="1:20" ht="18" customHeight="1">
      <c r="A525" s="28">
        <f t="shared" si="81"/>
        <v>3</v>
      </c>
      <c r="B525" s="34">
        <v>2102</v>
      </c>
      <c r="C525" s="30" t="s">
        <v>190</v>
      </c>
      <c r="D525" s="126" t="s">
        <v>450</v>
      </c>
      <c r="E525" s="35" t="s">
        <v>193</v>
      </c>
      <c r="F525" s="36">
        <v>45934</v>
      </c>
      <c r="G525" s="36">
        <v>2599</v>
      </c>
      <c r="H525" s="80">
        <f t="shared" si="75"/>
        <v>0</v>
      </c>
      <c r="I525" s="39">
        <v>41308</v>
      </c>
      <c r="J525" s="32">
        <v>0</v>
      </c>
      <c r="K525" s="37">
        <f t="shared" si="76"/>
        <v>48533</v>
      </c>
      <c r="L525" s="37">
        <f t="shared" si="77"/>
        <v>14603.5797</v>
      </c>
      <c r="M525" s="37">
        <v>495</v>
      </c>
      <c r="N525" s="37">
        <v>0</v>
      </c>
      <c r="O525" s="37">
        <f t="shared" si="78"/>
        <v>703.7285</v>
      </c>
      <c r="P525" s="37">
        <v>153</v>
      </c>
      <c r="Q525" s="37">
        <v>1683</v>
      </c>
      <c r="R525" s="37">
        <v>0</v>
      </c>
      <c r="S525" s="37">
        <f t="shared" si="79"/>
        <v>17638.3082</v>
      </c>
      <c r="T525" s="37">
        <f t="shared" si="80"/>
        <v>66171.3082</v>
      </c>
    </row>
    <row r="526" spans="1:20" ht="18" customHeight="1">
      <c r="A526" s="28">
        <f t="shared" si="81"/>
        <v>4</v>
      </c>
      <c r="B526" s="34">
        <v>1957</v>
      </c>
      <c r="C526" s="35" t="s">
        <v>190</v>
      </c>
      <c r="D526" s="126" t="s">
        <v>451</v>
      </c>
      <c r="E526" s="35" t="s">
        <v>198</v>
      </c>
      <c r="F526" s="36">
        <v>44380.8</v>
      </c>
      <c r="G526" s="36">
        <v>2599</v>
      </c>
      <c r="H526" s="80">
        <f t="shared" si="75"/>
        <v>0</v>
      </c>
      <c r="I526" s="133">
        <v>41116</v>
      </c>
      <c r="J526" s="129">
        <v>0</v>
      </c>
      <c r="K526" s="37">
        <f t="shared" si="76"/>
        <v>46979.8</v>
      </c>
      <c r="L526" s="37">
        <f t="shared" si="77"/>
        <v>14136.22182</v>
      </c>
      <c r="M526" s="37">
        <v>495</v>
      </c>
      <c r="N526" s="37">
        <v>0</v>
      </c>
      <c r="O526" s="37">
        <f t="shared" si="78"/>
        <v>681.2071000000001</v>
      </c>
      <c r="P526" s="37">
        <v>153</v>
      </c>
      <c r="Q526" s="37">
        <v>1683</v>
      </c>
      <c r="R526" s="37">
        <v>226</v>
      </c>
      <c r="S526" s="37">
        <f t="shared" si="79"/>
        <v>17374.42892</v>
      </c>
      <c r="T526" s="37">
        <f t="shared" si="80"/>
        <v>64354.22892</v>
      </c>
    </row>
    <row r="527" spans="1:20" ht="18" customHeight="1">
      <c r="A527" s="28">
        <f t="shared" si="81"/>
        <v>5</v>
      </c>
      <c r="B527" s="34">
        <v>2101</v>
      </c>
      <c r="C527" s="35" t="s">
        <v>190</v>
      </c>
      <c r="D527" s="126" t="s">
        <v>452</v>
      </c>
      <c r="E527" s="35" t="s">
        <v>194</v>
      </c>
      <c r="F527" s="36">
        <v>39943</v>
      </c>
      <c r="G527" s="36">
        <v>2599</v>
      </c>
      <c r="H527" s="80">
        <f t="shared" si="75"/>
        <v>0</v>
      </c>
      <c r="I527" s="133">
        <v>41121</v>
      </c>
      <c r="J527" s="129">
        <v>0</v>
      </c>
      <c r="K527" s="37">
        <f t="shared" si="76"/>
        <v>42542</v>
      </c>
      <c r="L527" s="37">
        <f t="shared" si="77"/>
        <v>12800.8878</v>
      </c>
      <c r="M527" s="37">
        <v>495</v>
      </c>
      <c r="N527" s="37">
        <v>0</v>
      </c>
      <c r="O527" s="37">
        <f t="shared" si="78"/>
        <v>616.859</v>
      </c>
      <c r="P527" s="37">
        <v>153</v>
      </c>
      <c r="Q527" s="37">
        <v>1683</v>
      </c>
      <c r="R527" s="37">
        <v>0</v>
      </c>
      <c r="S527" s="37">
        <f t="shared" si="79"/>
        <v>15748.7468</v>
      </c>
      <c r="T527" s="37">
        <f t="shared" si="80"/>
        <v>58290.7468</v>
      </c>
    </row>
    <row r="528" spans="1:20" ht="18" customHeight="1">
      <c r="A528" s="28">
        <f t="shared" si="81"/>
        <v>6</v>
      </c>
      <c r="B528" s="34">
        <v>2041</v>
      </c>
      <c r="C528" s="35" t="s">
        <v>190</v>
      </c>
      <c r="D528" s="126" t="s">
        <v>453</v>
      </c>
      <c r="E528" s="35" t="s">
        <v>194</v>
      </c>
      <c r="F528" s="36">
        <v>39943</v>
      </c>
      <c r="G528" s="36">
        <v>2599</v>
      </c>
      <c r="H528" s="80">
        <f t="shared" si="75"/>
        <v>0</v>
      </c>
      <c r="I528" s="39">
        <v>41345</v>
      </c>
      <c r="J528" s="32">
        <v>0</v>
      </c>
      <c r="K528" s="37">
        <f t="shared" si="76"/>
        <v>42542</v>
      </c>
      <c r="L528" s="37">
        <f t="shared" si="77"/>
        <v>12800.8878</v>
      </c>
      <c r="M528" s="37">
        <v>495</v>
      </c>
      <c r="N528" s="37">
        <v>0</v>
      </c>
      <c r="O528" s="37">
        <f t="shared" si="78"/>
        <v>616.859</v>
      </c>
      <c r="P528" s="37">
        <v>153</v>
      </c>
      <c r="Q528" s="37">
        <v>1683</v>
      </c>
      <c r="R528" s="37">
        <v>0</v>
      </c>
      <c r="S528" s="37">
        <f t="shared" si="79"/>
        <v>15748.7468</v>
      </c>
      <c r="T528" s="37">
        <f t="shared" si="80"/>
        <v>58290.7468</v>
      </c>
    </row>
    <row r="529" spans="1:20" ht="18" customHeight="1">
      <c r="A529" s="28">
        <f t="shared" si="81"/>
        <v>7</v>
      </c>
      <c r="B529" s="34">
        <v>2123</v>
      </c>
      <c r="C529" s="35" t="s">
        <v>190</v>
      </c>
      <c r="D529" s="126" t="s">
        <v>454</v>
      </c>
      <c r="E529" s="35" t="s">
        <v>195</v>
      </c>
      <c r="F529" s="36">
        <v>38464</v>
      </c>
      <c r="G529" s="36">
        <v>2599</v>
      </c>
      <c r="H529" s="80">
        <f t="shared" si="75"/>
        <v>0</v>
      </c>
      <c r="I529" s="133">
        <v>40959</v>
      </c>
      <c r="J529" s="129">
        <v>0</v>
      </c>
      <c r="K529" s="37">
        <f t="shared" si="76"/>
        <v>41063</v>
      </c>
      <c r="L529" s="37">
        <f t="shared" si="77"/>
        <v>12355.8567</v>
      </c>
      <c r="M529" s="37">
        <v>495</v>
      </c>
      <c r="N529" s="37">
        <v>0</v>
      </c>
      <c r="O529" s="37">
        <f t="shared" si="78"/>
        <v>595.4135</v>
      </c>
      <c r="P529" s="37">
        <v>153</v>
      </c>
      <c r="Q529" s="37">
        <v>2401</v>
      </c>
      <c r="R529" s="37">
        <v>226</v>
      </c>
      <c r="S529" s="37">
        <f t="shared" si="79"/>
        <v>16226.2702</v>
      </c>
      <c r="T529" s="37">
        <f t="shared" si="80"/>
        <v>57289.2702</v>
      </c>
    </row>
    <row r="530" spans="1:20" ht="18" customHeight="1">
      <c r="A530" s="28">
        <f t="shared" si="81"/>
        <v>8</v>
      </c>
      <c r="B530" s="34">
        <v>2176</v>
      </c>
      <c r="C530" s="35" t="s">
        <v>127</v>
      </c>
      <c r="D530" s="126" t="s">
        <v>455</v>
      </c>
      <c r="E530" s="35" t="s">
        <v>68</v>
      </c>
      <c r="F530" s="36">
        <v>34414</v>
      </c>
      <c r="G530" s="36">
        <v>2599</v>
      </c>
      <c r="H530" s="80">
        <f t="shared" si="75"/>
        <v>0</v>
      </c>
      <c r="I530" s="39">
        <v>41248</v>
      </c>
      <c r="J530" s="32">
        <v>0</v>
      </c>
      <c r="K530" s="37">
        <f t="shared" si="76"/>
        <v>37013</v>
      </c>
      <c r="L530" s="37">
        <f t="shared" si="77"/>
        <v>11137.2117</v>
      </c>
      <c r="M530" s="37">
        <v>0</v>
      </c>
      <c r="N530" s="37">
        <v>0</v>
      </c>
      <c r="O530" s="37">
        <f t="shared" si="78"/>
        <v>536.6885</v>
      </c>
      <c r="P530" s="37">
        <v>153</v>
      </c>
      <c r="Q530" s="37">
        <v>2401</v>
      </c>
      <c r="R530" s="37">
        <v>226</v>
      </c>
      <c r="S530" s="37">
        <f t="shared" si="79"/>
        <v>14453.9002</v>
      </c>
      <c r="T530" s="37">
        <f t="shared" si="80"/>
        <v>51466.900200000004</v>
      </c>
    </row>
    <row r="531" spans="1:20" ht="18" customHeight="1">
      <c r="A531" s="28">
        <f t="shared" si="81"/>
        <v>9</v>
      </c>
      <c r="B531" s="34">
        <v>1991</v>
      </c>
      <c r="C531" s="35" t="s">
        <v>191</v>
      </c>
      <c r="D531" s="126" t="s">
        <v>456</v>
      </c>
      <c r="E531" s="35" t="s">
        <v>196</v>
      </c>
      <c r="F531" s="36"/>
      <c r="G531" s="36"/>
      <c r="H531" s="88"/>
      <c r="I531" s="39"/>
      <c r="J531" s="32"/>
      <c r="K531" s="37"/>
      <c r="L531" s="37"/>
      <c r="M531" s="37"/>
      <c r="N531" s="37"/>
      <c r="O531" s="37"/>
      <c r="P531" s="37"/>
      <c r="Q531" s="37"/>
      <c r="R531" s="37"/>
      <c r="S531" s="37"/>
      <c r="T531" s="37"/>
    </row>
    <row r="532" spans="1:20" ht="18" customHeight="1">
      <c r="A532" s="28">
        <f t="shared" si="81"/>
        <v>10</v>
      </c>
      <c r="B532" s="34">
        <v>2126</v>
      </c>
      <c r="C532" s="35" t="s">
        <v>190</v>
      </c>
      <c r="D532" s="126" t="s">
        <v>457</v>
      </c>
      <c r="E532" s="35" t="s">
        <v>197</v>
      </c>
      <c r="F532" s="36"/>
      <c r="G532" s="36"/>
      <c r="H532" s="88"/>
      <c r="I532" s="39"/>
      <c r="J532" s="32"/>
      <c r="K532" s="37"/>
      <c r="L532" s="37"/>
      <c r="M532" s="37"/>
      <c r="N532" s="37"/>
      <c r="O532" s="37"/>
      <c r="P532" s="37"/>
      <c r="Q532" s="37"/>
      <c r="R532" s="37"/>
      <c r="S532" s="37"/>
      <c r="T532" s="37"/>
    </row>
    <row r="533" spans="1:20" ht="18" customHeight="1">
      <c r="A533" s="28">
        <f t="shared" si="81"/>
        <v>11</v>
      </c>
      <c r="B533" s="34">
        <v>2300</v>
      </c>
      <c r="C533" s="35" t="s">
        <v>190</v>
      </c>
      <c r="D533" s="126" t="s">
        <v>72</v>
      </c>
      <c r="E533" s="35" t="s">
        <v>197</v>
      </c>
      <c r="F533" s="36"/>
      <c r="G533" s="36"/>
      <c r="H533" s="88"/>
      <c r="I533" s="39"/>
      <c r="J533" s="32"/>
      <c r="K533" s="37"/>
      <c r="L533" s="37"/>
      <c r="M533" s="37"/>
      <c r="N533" s="37"/>
      <c r="O533" s="37"/>
      <c r="P533" s="37"/>
      <c r="Q533" s="37"/>
      <c r="R533" s="37"/>
      <c r="S533" s="37"/>
      <c r="T533" s="37"/>
    </row>
    <row r="534" spans="1:20" ht="18" customHeight="1">
      <c r="A534" s="28">
        <f t="shared" si="81"/>
        <v>12</v>
      </c>
      <c r="B534" s="34">
        <v>2301</v>
      </c>
      <c r="C534" s="35" t="s">
        <v>190</v>
      </c>
      <c r="D534" s="126" t="s">
        <v>72</v>
      </c>
      <c r="E534" s="35" t="s">
        <v>197</v>
      </c>
      <c r="F534" s="36"/>
      <c r="G534" s="36"/>
      <c r="H534" s="88"/>
      <c r="I534" s="39"/>
      <c r="J534" s="32"/>
      <c r="K534" s="37"/>
      <c r="L534" s="37"/>
      <c r="M534" s="37"/>
      <c r="N534" s="37"/>
      <c r="O534" s="37"/>
      <c r="P534" s="37"/>
      <c r="Q534" s="37"/>
      <c r="R534" s="37"/>
      <c r="S534" s="37"/>
      <c r="T534" s="37"/>
    </row>
    <row r="535" spans="1:20" ht="18" customHeight="1">
      <c r="A535" s="28">
        <f t="shared" si="81"/>
        <v>13</v>
      </c>
      <c r="B535" s="28"/>
      <c r="C535" s="35"/>
      <c r="D535" s="35"/>
      <c r="E535" s="35"/>
      <c r="F535" s="36"/>
      <c r="G535" s="36"/>
      <c r="H535" s="88"/>
      <c r="I535" s="39"/>
      <c r="J535" s="32"/>
      <c r="K535" s="37"/>
      <c r="L535" s="37"/>
      <c r="M535" s="37"/>
      <c r="N535" s="37"/>
      <c r="O535" s="37"/>
      <c r="P535" s="37"/>
      <c r="Q535" s="37"/>
      <c r="R535" s="37"/>
      <c r="S535" s="37"/>
      <c r="T535" s="37"/>
    </row>
    <row r="536" spans="1:20" ht="18" customHeight="1">
      <c r="A536" s="28">
        <f t="shared" si="81"/>
        <v>14</v>
      </c>
      <c r="B536" s="28"/>
      <c r="C536" s="35"/>
      <c r="D536" s="35"/>
      <c r="E536" s="35"/>
      <c r="F536" s="36"/>
      <c r="G536" s="36"/>
      <c r="H536" s="88"/>
      <c r="I536" s="39"/>
      <c r="J536" s="32"/>
      <c r="K536" s="37"/>
      <c r="L536" s="37"/>
      <c r="M536" s="37"/>
      <c r="N536" s="37"/>
      <c r="O536" s="37"/>
      <c r="P536" s="37"/>
      <c r="Q536" s="37"/>
      <c r="R536" s="37"/>
      <c r="S536" s="37"/>
      <c r="T536" s="37"/>
    </row>
    <row r="537" spans="1:20" ht="18" customHeight="1">
      <c r="A537" s="28">
        <f t="shared" si="81"/>
        <v>15</v>
      </c>
      <c r="B537" s="28"/>
      <c r="C537" s="35"/>
      <c r="D537" s="35"/>
      <c r="E537" s="35"/>
      <c r="F537" s="36"/>
      <c r="G537" s="36"/>
      <c r="H537" s="88"/>
      <c r="I537" s="39"/>
      <c r="J537" s="32"/>
      <c r="K537" s="37"/>
      <c r="L537" s="37"/>
      <c r="M537" s="37"/>
      <c r="N537" s="37"/>
      <c r="O537" s="37"/>
      <c r="P537" s="37"/>
      <c r="Q537" s="37"/>
      <c r="R537" s="37"/>
      <c r="S537" s="37"/>
      <c r="T537" s="37"/>
    </row>
    <row r="538" spans="1:20" ht="18" customHeight="1">
      <c r="A538" s="28">
        <f t="shared" si="81"/>
        <v>16</v>
      </c>
      <c r="B538" s="28"/>
      <c r="C538" s="35"/>
      <c r="D538" s="35"/>
      <c r="E538" s="35"/>
      <c r="F538" s="36"/>
      <c r="G538" s="36"/>
      <c r="H538" s="88"/>
      <c r="I538" s="39"/>
      <c r="J538" s="32"/>
      <c r="K538" s="37"/>
      <c r="L538" s="37"/>
      <c r="M538" s="37"/>
      <c r="N538" s="37"/>
      <c r="O538" s="37"/>
      <c r="P538" s="37"/>
      <c r="Q538" s="37"/>
      <c r="R538" s="37"/>
      <c r="S538" s="37"/>
      <c r="T538" s="37"/>
    </row>
    <row r="539" spans="1:20" ht="18" customHeight="1">
      <c r="A539" s="28">
        <f t="shared" si="81"/>
        <v>17</v>
      </c>
      <c r="B539" s="28"/>
      <c r="C539" s="35"/>
      <c r="D539" s="35"/>
      <c r="E539" s="35"/>
      <c r="F539" s="36"/>
      <c r="G539" s="36"/>
      <c r="H539" s="88"/>
      <c r="I539" s="39"/>
      <c r="J539" s="32"/>
      <c r="K539" s="37"/>
      <c r="L539" s="37"/>
      <c r="M539" s="37"/>
      <c r="N539" s="37"/>
      <c r="O539" s="37"/>
      <c r="P539" s="37"/>
      <c r="Q539" s="37"/>
      <c r="R539" s="37"/>
      <c r="S539" s="37"/>
      <c r="T539" s="37"/>
    </row>
    <row r="540" spans="1:20" ht="18" customHeight="1">
      <c r="A540" s="28">
        <f t="shared" si="81"/>
        <v>18</v>
      </c>
      <c r="B540" s="28"/>
      <c r="C540" s="35"/>
      <c r="D540" s="35"/>
      <c r="E540" s="35"/>
      <c r="F540" s="36"/>
      <c r="G540" s="36"/>
      <c r="H540" s="88"/>
      <c r="I540" s="39"/>
      <c r="J540" s="32"/>
      <c r="K540" s="37"/>
      <c r="L540" s="37"/>
      <c r="M540" s="37"/>
      <c r="N540" s="37"/>
      <c r="O540" s="37"/>
      <c r="P540" s="37"/>
      <c r="Q540" s="37"/>
      <c r="R540" s="37"/>
      <c r="S540" s="37"/>
      <c r="T540" s="37"/>
    </row>
    <row r="541" spans="1:20" ht="18" customHeight="1">
      <c r="A541" s="28">
        <v>19</v>
      </c>
      <c r="B541" s="28"/>
      <c r="C541" s="35"/>
      <c r="D541" s="35"/>
      <c r="E541" s="35"/>
      <c r="F541" s="36"/>
      <c r="G541" s="36"/>
      <c r="H541" s="88"/>
      <c r="I541" s="39"/>
      <c r="J541" s="32"/>
      <c r="K541" s="37"/>
      <c r="L541" s="37"/>
      <c r="M541" s="37"/>
      <c r="N541" s="37"/>
      <c r="O541" s="37"/>
      <c r="P541" s="37"/>
      <c r="Q541" s="37"/>
      <c r="R541" s="37"/>
      <c r="S541" s="37"/>
      <c r="T541" s="37"/>
    </row>
    <row r="542" spans="1:20" ht="18" customHeight="1">
      <c r="A542" s="28">
        <v>20</v>
      </c>
      <c r="B542" s="28"/>
      <c r="C542" s="35"/>
      <c r="D542" s="35"/>
      <c r="E542" s="35"/>
      <c r="F542" s="36"/>
      <c r="G542" s="36"/>
      <c r="H542" s="88"/>
      <c r="I542" s="39"/>
      <c r="J542" s="32"/>
      <c r="K542" s="37"/>
      <c r="L542" s="37"/>
      <c r="M542" s="37"/>
      <c r="N542" s="37"/>
      <c r="O542" s="37"/>
      <c r="P542" s="37"/>
      <c r="Q542" s="37"/>
      <c r="R542" s="37"/>
      <c r="S542" s="37"/>
      <c r="T542" s="37"/>
    </row>
    <row r="543" spans="1:20" ht="18" customHeight="1">
      <c r="A543" s="28">
        <v>21</v>
      </c>
      <c r="B543" s="28"/>
      <c r="C543" s="35"/>
      <c r="D543" s="35"/>
      <c r="E543" s="35"/>
      <c r="F543" s="36"/>
      <c r="G543" s="36"/>
      <c r="H543" s="88"/>
      <c r="I543" s="39"/>
      <c r="J543" s="32"/>
      <c r="K543" s="37"/>
      <c r="L543" s="37"/>
      <c r="M543" s="37"/>
      <c r="N543" s="37"/>
      <c r="O543" s="37"/>
      <c r="P543" s="37"/>
      <c r="Q543" s="37"/>
      <c r="R543" s="37"/>
      <c r="S543" s="37"/>
      <c r="T543" s="37"/>
    </row>
    <row r="544" spans="1:20" ht="18" customHeight="1">
      <c r="A544" s="28">
        <v>22</v>
      </c>
      <c r="B544" s="28"/>
      <c r="C544" s="35"/>
      <c r="D544" s="35"/>
      <c r="E544" s="35"/>
      <c r="F544" s="36"/>
      <c r="G544" s="36"/>
      <c r="H544" s="88"/>
      <c r="I544" s="39"/>
      <c r="J544" s="32"/>
      <c r="K544" s="37"/>
      <c r="L544" s="37"/>
      <c r="M544" s="37"/>
      <c r="N544" s="37"/>
      <c r="O544" s="37"/>
      <c r="P544" s="37"/>
      <c r="Q544" s="37"/>
      <c r="R544" s="37"/>
      <c r="S544" s="37"/>
      <c r="T544" s="37"/>
    </row>
    <row r="545" spans="1:20" ht="18" customHeight="1">
      <c r="A545" s="28">
        <v>23</v>
      </c>
      <c r="B545" s="28"/>
      <c r="C545" s="35"/>
      <c r="D545" s="35"/>
      <c r="E545" s="35"/>
      <c r="F545" s="36"/>
      <c r="G545" s="36"/>
      <c r="H545" s="88"/>
      <c r="I545" s="39"/>
      <c r="J545" s="32"/>
      <c r="K545" s="37"/>
      <c r="L545" s="37"/>
      <c r="M545" s="37"/>
      <c r="N545" s="37"/>
      <c r="O545" s="37"/>
      <c r="P545" s="37"/>
      <c r="Q545" s="37"/>
      <c r="R545" s="37"/>
      <c r="S545" s="37"/>
      <c r="T545" s="37"/>
    </row>
    <row r="546" spans="1:20" ht="18" customHeight="1">
      <c r="A546" s="28">
        <v>24</v>
      </c>
      <c r="B546" s="28"/>
      <c r="C546" s="35"/>
      <c r="D546" s="35"/>
      <c r="E546" s="35"/>
      <c r="F546" s="36"/>
      <c r="G546" s="36"/>
      <c r="H546" s="88"/>
      <c r="I546" s="39"/>
      <c r="J546" s="32"/>
      <c r="K546" s="37"/>
      <c r="L546" s="37"/>
      <c r="M546" s="37"/>
      <c r="N546" s="37"/>
      <c r="O546" s="37"/>
      <c r="P546" s="37"/>
      <c r="Q546" s="37"/>
      <c r="R546" s="37"/>
      <c r="S546" s="37"/>
      <c r="T546" s="37"/>
    </row>
    <row r="547" spans="1:20" ht="18" customHeight="1" thickBot="1">
      <c r="A547" s="90">
        <v>25</v>
      </c>
      <c r="B547" s="90"/>
      <c r="C547" s="112"/>
      <c r="D547" s="112"/>
      <c r="E547" s="112"/>
      <c r="F547" s="113"/>
      <c r="G547" s="113"/>
      <c r="H547" s="124"/>
      <c r="I547" s="115"/>
      <c r="J547" s="116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</row>
    <row r="548" spans="1:20" s="148" customFormat="1" ht="18" customHeight="1" thickBot="1">
      <c r="A548" s="103"/>
      <c r="B548" s="104"/>
      <c r="C548" s="104"/>
      <c r="D548" s="105" t="s">
        <v>59</v>
      </c>
      <c r="E548" s="106" t="s">
        <v>58</v>
      </c>
      <c r="F548" s="107">
        <f>SUM(F523:F547)</f>
        <v>360065.8</v>
      </c>
      <c r="G548" s="107">
        <f>SUM(G523:G547)</f>
        <v>18193</v>
      </c>
      <c r="H548" s="107">
        <f>SUM(H523:H547)</f>
        <v>0</v>
      </c>
      <c r="I548" s="108" t="s">
        <v>58</v>
      </c>
      <c r="J548" s="107">
        <f aca="true" t="shared" si="82" ref="J548:T548">SUM(J523:J547)</f>
        <v>0</v>
      </c>
      <c r="K548" s="107">
        <f t="shared" si="82"/>
        <v>378258.8</v>
      </c>
      <c r="L548" s="107">
        <f t="shared" si="82"/>
        <v>113818.07292</v>
      </c>
      <c r="M548" s="107">
        <f t="shared" si="82"/>
        <v>2970</v>
      </c>
      <c r="N548" s="107">
        <f t="shared" si="82"/>
        <v>0</v>
      </c>
      <c r="O548" s="109">
        <f t="shared" si="82"/>
        <v>5484.752600000001</v>
      </c>
      <c r="P548" s="109">
        <f t="shared" si="82"/>
        <v>1224</v>
      </c>
      <c r="Q548" s="109">
        <f t="shared" si="82"/>
        <v>24568</v>
      </c>
      <c r="R548" s="109">
        <f t="shared" si="82"/>
        <v>1428</v>
      </c>
      <c r="S548" s="109">
        <f t="shared" si="82"/>
        <v>149492.82551999998</v>
      </c>
      <c r="T548" s="110">
        <f t="shared" si="82"/>
        <v>527751.6255200001</v>
      </c>
    </row>
  </sheetData>
  <sheetProtection/>
  <mergeCells count="1">
    <mergeCell ref="A274:A275"/>
  </mergeCells>
  <printOptions horizontalCentered="1"/>
  <pageMargins left="0.2" right="0.2" top="1" bottom="0.25" header="0.3" footer="0.3"/>
  <pageSetup horizontalDpi="600" verticalDpi="600" orientation="landscape" paperSize="5" scale="79" r:id="rId2"/>
  <headerFooter alignWithMargins="0">
    <oddHeader>&amp;C&amp;"Arial,Regular"DEPARTMENT OF CORRECTIONS
CURRENT STAFFING PATTERN
FY2012
As of: 06/30/12
&amp;"SWISS,Regular"
&amp;R&amp;"Arial,Regular"[BBMR SP-1]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 Guam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 Guam</dc:creator>
  <cp:keywords/>
  <dc:description/>
  <cp:lastModifiedBy>Ewok</cp:lastModifiedBy>
  <cp:lastPrinted>2012-07-05T01:10:39Z</cp:lastPrinted>
  <dcterms:created xsi:type="dcterms:W3CDTF">2000-07-08T01:37:33Z</dcterms:created>
  <dcterms:modified xsi:type="dcterms:W3CDTF">2012-07-27T14:21:06Z</dcterms:modified>
  <cp:category/>
  <cp:version/>
  <cp:contentType/>
  <cp:contentStatus/>
</cp:coreProperties>
</file>