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3"/>
  </bookViews>
  <sheets>
    <sheet name="Summary" sheetId="1" r:id="rId1"/>
    <sheet name="Other Funds" sheetId="2" r:id="rId2"/>
    <sheet name="Sub grants" sheetId="3" r:id="rId3"/>
    <sheet name="Regular Approp." sheetId="4" r:id="rId4"/>
  </sheets>
  <definedNames>
    <definedName name="_xlnm.Print_Titles" localSheetId="1">'Other Funds'!$1:$7</definedName>
    <definedName name="_xlnm.Print_Titles" localSheetId="3">'Regular Approp.'!$2:$2</definedName>
    <definedName name="_xlnm.Print_Titles" localSheetId="2">'Sub grants'!$3:$3</definedName>
    <definedName name="_xlnm.Print_Titles" localSheetId="0">'Summary'!$1:$3</definedName>
  </definedNames>
  <calcPr fullCalcOnLoad="1"/>
</workbook>
</file>

<file path=xl/sharedStrings.xml><?xml version="1.0" encoding="utf-8"?>
<sst xmlns="http://schemas.openxmlformats.org/spreadsheetml/2006/main" count="116" uniqueCount="51">
  <si>
    <t>Division</t>
  </si>
  <si>
    <t>Object</t>
  </si>
  <si>
    <t>Appropriation</t>
  </si>
  <si>
    <t>1st Qtr. Exp./Enc.</t>
  </si>
  <si>
    <t>2nd Qtr. Exp./Enc.</t>
  </si>
  <si>
    <t>Total</t>
  </si>
  <si>
    <t>Balance</t>
  </si>
  <si>
    <t>Operations</t>
  </si>
  <si>
    <t>Subtotal:</t>
  </si>
  <si>
    <t>Director's  Office</t>
  </si>
  <si>
    <t>Adult Correctional Facility</t>
  </si>
  <si>
    <t>Division Total:</t>
  </si>
  <si>
    <t>Guam Detention Facility</t>
  </si>
  <si>
    <t>Casework and Counseling Division</t>
  </si>
  <si>
    <t>Forensic</t>
  </si>
  <si>
    <t>Parole Services Division</t>
  </si>
  <si>
    <t>Program Total</t>
  </si>
  <si>
    <t>OTHER FUNDS</t>
  </si>
  <si>
    <t>Personnel</t>
  </si>
  <si>
    <t>Object Title</t>
  </si>
  <si>
    <t>TOTAL</t>
  </si>
  <si>
    <t>FEDERAL SUBGRANTS</t>
  </si>
  <si>
    <t>TOTAL SUB-GRANTS</t>
  </si>
  <si>
    <t xml:space="preserve">TOTAL </t>
  </si>
  <si>
    <t>Office Space Rental</t>
  </si>
  <si>
    <t>Housing Incarcerated Persons</t>
  </si>
  <si>
    <t>Corr. Revolving Fund</t>
  </si>
  <si>
    <t>Dept. Total:</t>
  </si>
  <si>
    <t>Total Exp./Enc. To date</t>
  </si>
  <si>
    <t>Fund Balance</t>
  </si>
  <si>
    <t>1st Qtr. Exp./Enc</t>
  </si>
  <si>
    <t>2nd Qtr. Exp/Enc.</t>
  </si>
  <si>
    <t>3rd Qtr. Exp/Enc.</t>
  </si>
  <si>
    <t>3rd Qtr. Exp./Enc.</t>
  </si>
  <si>
    <t>4th Qtr. Exp./Enc.</t>
  </si>
  <si>
    <t>4th Qtr. Exp/Enc.</t>
  </si>
  <si>
    <t>Corrections Revolving Fund</t>
  </si>
  <si>
    <t>Federal Grants/Sub-Grants</t>
  </si>
  <si>
    <t>GRAND TOTAL:</t>
  </si>
  <si>
    <t>Public Safety</t>
  </si>
  <si>
    <t>Law Enf. Comp</t>
  </si>
  <si>
    <t>SPECIAL FUNDS</t>
  </si>
  <si>
    <t>FED BUR PRIS</t>
  </si>
  <si>
    <t>Residential Substance Abuse Treatment Program (5100Z101300WR404)</t>
  </si>
  <si>
    <t>Federal Bureau of Prison</t>
  </si>
  <si>
    <t>N/A</t>
  </si>
  <si>
    <r>
      <t xml:space="preserve">State Criminal Alien Asst. Program (SCAAP) </t>
    </r>
    <r>
      <rPr>
        <b/>
        <sz val="8"/>
        <rFont val="Arial"/>
        <family val="2"/>
      </rPr>
      <t>(5101E121310SE103)</t>
    </r>
  </si>
  <si>
    <r>
      <t xml:space="preserve">Adult Corr. Mgmt. Info. System </t>
    </r>
    <r>
      <rPr>
        <b/>
        <sz val="8"/>
        <rFont val="Arial"/>
        <family val="2"/>
      </rPr>
      <t>(5100Z101300WR401)</t>
    </r>
  </si>
  <si>
    <t>Electronic Locking System (5101H111300IB110)</t>
  </si>
  <si>
    <t>Emergency Generator Project (5101H111300IB110)</t>
  </si>
  <si>
    <t xml:space="preserve">FY2011 DOI Compact/Impact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</si>
</sst>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.0"/>
    <numFmt numFmtId="167" formatCode="&quot;$&quot;#,##0"/>
    <numFmt numFmtId="168" formatCode="_(&quot;$&quot;* #,##0.000_);_(&quot;$&quot;* \(#,##0.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#,##0.0_);\(#,##0.0\)"/>
    <numFmt numFmtId="172" formatCode="#,##0.0"/>
    <numFmt numFmtId="173" formatCode="_(&quot;$&quot;* #,##0.0_);_(&quot;$&quot;* \(#,##0.0\);_(&quot;$&quot;* &quot;-&quot;_);_(@_)"/>
    <numFmt numFmtId="174" formatCode="_(&quot;$&quot;* #,##0.00_);_(&quot;$&quot;* \(#,##0.00\);_(&quot;$&quot;* &quot;-&quot;_);_(@_)"/>
  </numFmts>
  <fonts count="1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170" fontId="2" fillId="0" borderId="0" xfId="17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9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170" fontId="3" fillId="0" borderId="0" xfId="17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17" applyNumberFormat="1" applyFont="1" applyBorder="1" applyAlignment="1">
      <alignment/>
    </xf>
    <xf numFmtId="170" fontId="2" fillId="0" borderId="0" xfId="17" applyNumberFormat="1" applyFont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4" fontId="1" fillId="0" borderId="2" xfId="17" applyNumberFormat="1" applyFont="1" applyBorder="1" applyAlignment="1">
      <alignment/>
    </xf>
    <xf numFmtId="44" fontId="1" fillId="0" borderId="17" xfId="17" applyNumberFormat="1" applyFont="1" applyBorder="1" applyAlignment="1">
      <alignment/>
    </xf>
    <xf numFmtId="44" fontId="1" fillId="0" borderId="1" xfId="17" applyNumberFormat="1" applyFont="1" applyBorder="1" applyAlignment="1">
      <alignment/>
    </xf>
    <xf numFmtId="44" fontId="1" fillId="0" borderId="1" xfId="18" applyNumberFormat="1" applyFont="1" applyBorder="1" applyAlignment="1">
      <alignment/>
    </xf>
    <xf numFmtId="44" fontId="1" fillId="0" borderId="2" xfId="18" applyNumberFormat="1" applyFont="1" applyBorder="1" applyAlignment="1">
      <alignment/>
    </xf>
    <xf numFmtId="44" fontId="1" fillId="0" borderId="15" xfId="17" applyNumberFormat="1" applyFont="1" applyBorder="1" applyAlignment="1">
      <alignment/>
    </xf>
    <xf numFmtId="44" fontId="2" fillId="2" borderId="4" xfId="17" applyNumberFormat="1" applyFont="1" applyFill="1" applyBorder="1" applyAlignment="1">
      <alignment/>
    </xf>
    <xf numFmtId="44" fontId="1" fillId="0" borderId="0" xfId="17" applyNumberFormat="1" applyFont="1" applyAlignment="1">
      <alignment/>
    </xf>
    <xf numFmtId="44" fontId="1" fillId="0" borderId="1" xfId="18" applyNumberFormat="1" applyFont="1" applyBorder="1" applyAlignment="1">
      <alignment vertical="center"/>
    </xf>
    <xf numFmtId="44" fontId="2" fillId="2" borderId="4" xfId="17" applyNumberFormat="1" applyFont="1" applyFill="1" applyBorder="1" applyAlignment="1">
      <alignment vertical="center"/>
    </xf>
    <xf numFmtId="44" fontId="1" fillId="0" borderId="1" xfId="17" applyNumberFormat="1" applyFont="1" applyFill="1" applyBorder="1" applyAlignment="1">
      <alignment/>
    </xf>
    <xf numFmtId="44" fontId="1" fillId="0" borderId="14" xfId="17" applyNumberFormat="1" applyFont="1" applyBorder="1" applyAlignment="1">
      <alignment/>
    </xf>
    <xf numFmtId="44" fontId="1" fillId="0" borderId="18" xfId="17" applyNumberFormat="1" applyFont="1" applyBorder="1" applyAlignment="1">
      <alignment/>
    </xf>
    <xf numFmtId="44" fontId="2" fillId="0" borderId="19" xfId="17" applyNumberFormat="1" applyFont="1" applyFill="1" applyBorder="1" applyAlignment="1">
      <alignment/>
    </xf>
    <xf numFmtId="44" fontId="3" fillId="2" borderId="4" xfId="17" applyNumberFormat="1" applyFont="1" applyFill="1" applyBorder="1" applyAlignment="1">
      <alignment/>
    </xf>
    <xf numFmtId="44" fontId="1" fillId="0" borderId="6" xfId="17" applyNumberFormat="1" applyFont="1" applyBorder="1" applyAlignment="1">
      <alignment/>
    </xf>
    <xf numFmtId="44" fontId="1" fillId="0" borderId="20" xfId="17" applyNumberFormat="1" applyFont="1" applyBorder="1" applyAlignment="1">
      <alignment/>
    </xf>
    <xf numFmtId="44" fontId="2" fillId="0" borderId="4" xfId="17" applyNumberFormat="1" applyFont="1" applyFill="1" applyBorder="1" applyAlignment="1">
      <alignment/>
    </xf>
    <xf numFmtId="44" fontId="2" fillId="0" borderId="5" xfId="17" applyNumberFormat="1" applyFont="1" applyFill="1" applyBorder="1" applyAlignment="1">
      <alignment/>
    </xf>
    <xf numFmtId="44" fontId="2" fillId="0" borderId="8" xfId="17" applyNumberFormat="1" applyFont="1" applyFill="1" applyBorder="1" applyAlignment="1">
      <alignment/>
    </xf>
    <xf numFmtId="44" fontId="3" fillId="2" borderId="5" xfId="17" applyNumberFormat="1" applyFont="1" applyFill="1" applyBorder="1" applyAlignment="1">
      <alignment/>
    </xf>
    <xf numFmtId="44" fontId="1" fillId="0" borderId="0" xfId="0" applyNumberFormat="1" applyFont="1" applyAlignment="1">
      <alignment/>
    </xf>
    <xf numFmtId="44" fontId="3" fillId="0" borderId="13" xfId="17" applyNumberFormat="1" applyFont="1" applyFill="1" applyBorder="1" applyAlignment="1">
      <alignment/>
    </xf>
    <xf numFmtId="44" fontId="3" fillId="0" borderId="0" xfId="17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2" fillId="0" borderId="0" xfId="17" applyNumberFormat="1" applyFont="1" applyFill="1" applyBorder="1" applyAlignment="1">
      <alignment/>
    </xf>
    <xf numFmtId="44" fontId="1" fillId="0" borderId="1" xfId="17" applyNumberFormat="1" applyFont="1" applyBorder="1" applyAlignment="1">
      <alignment vertical="center"/>
    </xf>
    <xf numFmtId="44" fontId="1" fillId="0" borderId="14" xfId="17" applyNumberFormat="1" applyFont="1" applyBorder="1" applyAlignment="1">
      <alignment vertical="center"/>
    </xf>
    <xf numFmtId="44" fontId="1" fillId="0" borderId="2" xfId="17" applyNumberFormat="1" applyFont="1" applyBorder="1" applyAlignment="1">
      <alignment vertical="center"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44" fontId="9" fillId="0" borderId="17" xfId="17" applyNumberFormat="1" applyFont="1" applyBorder="1" applyAlignment="1">
      <alignment/>
    </xf>
    <xf numFmtId="44" fontId="9" fillId="0" borderId="21" xfId="17" applyNumberFormat="1" applyFont="1" applyBorder="1" applyAlignment="1">
      <alignment/>
    </xf>
    <xf numFmtId="44" fontId="3" fillId="0" borderId="4" xfId="17" applyNumberFormat="1" applyFont="1" applyFill="1" applyBorder="1" applyAlignment="1">
      <alignment/>
    </xf>
    <xf numFmtId="44" fontId="3" fillId="2" borderId="5" xfId="0" applyNumberFormat="1" applyFont="1" applyFill="1" applyBorder="1" applyAlignment="1">
      <alignment vertical="center"/>
    </xf>
    <xf numFmtId="44" fontId="2" fillId="2" borderId="5" xfId="0" applyNumberFormat="1" applyFont="1" applyFill="1" applyBorder="1" applyAlignment="1">
      <alignment vertical="center"/>
    </xf>
    <xf numFmtId="44" fontId="3" fillId="2" borderId="1" xfId="17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" xfId="17" applyNumberFormat="1" applyFont="1" applyBorder="1" applyAlignment="1">
      <alignment/>
    </xf>
    <xf numFmtId="4" fontId="1" fillId="0" borderId="1" xfId="17" applyNumberFormat="1" applyFont="1" applyBorder="1" applyAlignment="1">
      <alignment/>
    </xf>
    <xf numFmtId="4" fontId="9" fillId="0" borderId="21" xfId="17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21" xfId="17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4" xfId="17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17" applyNumberFormat="1" applyFont="1" applyBorder="1" applyAlignment="1">
      <alignment/>
    </xf>
    <xf numFmtId="4" fontId="1" fillId="0" borderId="12" xfId="0" applyNumberFormat="1" applyFont="1" applyBorder="1" applyAlignment="1">
      <alignment horizontal="right" vertical="center"/>
    </xf>
    <xf numFmtId="4" fontId="1" fillId="0" borderId="4" xfId="17" applyNumberFormat="1" applyFon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" fontId="1" fillId="0" borderId="10" xfId="17" applyNumberFormat="1" applyFont="1" applyBorder="1" applyAlignment="1">
      <alignment/>
    </xf>
    <xf numFmtId="4" fontId="2" fillId="2" borderId="12" xfId="0" applyNumberFormat="1" applyFont="1" applyFill="1" applyBorder="1" applyAlignment="1">
      <alignment horizontal="right"/>
    </xf>
    <xf numFmtId="4" fontId="2" fillId="2" borderId="4" xfId="17" applyNumberFormat="1" applyFont="1" applyFill="1" applyBorder="1" applyAlignment="1">
      <alignment/>
    </xf>
    <xf numFmtId="4" fontId="2" fillId="2" borderId="5" xfId="17" applyNumberFormat="1" applyFont="1" applyFill="1" applyBorder="1" applyAlignment="1">
      <alignment/>
    </xf>
    <xf numFmtId="4" fontId="2" fillId="0" borderId="5" xfId="17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 vertical="center"/>
    </xf>
    <xf numFmtId="4" fontId="2" fillId="0" borderId="4" xfId="17" applyNumberFormat="1" applyFont="1" applyBorder="1" applyAlignment="1">
      <alignment vertical="center"/>
    </xf>
    <xf numFmtId="4" fontId="2" fillId="0" borderId="14" xfId="17" applyNumberFormat="1" applyFont="1" applyBorder="1" applyAlignment="1">
      <alignment vertical="center"/>
    </xf>
    <xf numFmtId="4" fontId="2" fillId="0" borderId="23" xfId="17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2" fillId="0" borderId="5" xfId="17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0" xfId="17" applyNumberFormat="1" applyFont="1" applyBorder="1" applyAlignment="1">
      <alignment/>
    </xf>
    <xf numFmtId="4" fontId="1" fillId="0" borderId="0" xfId="17" applyNumberFormat="1" applyFont="1" applyBorder="1" applyAlignment="1">
      <alignment vertical="center"/>
    </xf>
    <xf numFmtId="4" fontId="2" fillId="0" borderId="0" xfId="17" applyNumberFormat="1" applyFont="1" applyFill="1" applyBorder="1" applyAlignment="1">
      <alignment/>
    </xf>
    <xf numFmtId="0" fontId="1" fillId="0" borderId="6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174" fontId="1" fillId="0" borderId="6" xfId="18" applyNumberFormat="1" applyFont="1" applyFill="1" applyBorder="1" applyAlignment="1">
      <alignment horizontal="right" vertical="center" wrapText="1"/>
    </xf>
    <xf numFmtId="174" fontId="1" fillId="0" borderId="1" xfId="18" applyNumberFormat="1" applyFont="1" applyFill="1" applyBorder="1" applyAlignment="1">
      <alignment horizontal="right" vertical="center" wrapText="1"/>
    </xf>
    <xf numFmtId="174" fontId="1" fillId="0" borderId="14" xfId="18" applyNumberFormat="1" applyFont="1" applyFill="1" applyBorder="1" applyAlignment="1">
      <alignment horizontal="right" vertical="center"/>
    </xf>
    <xf numFmtId="174" fontId="1" fillId="0" borderId="1" xfId="18" applyNumberFormat="1" applyFont="1" applyFill="1" applyBorder="1" applyAlignment="1">
      <alignment horizontal="right" vertical="center"/>
    </xf>
    <xf numFmtId="174" fontId="1" fillId="0" borderId="14" xfId="18" applyNumberFormat="1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right"/>
    </xf>
    <xf numFmtId="44" fontId="1" fillId="0" borderId="26" xfId="17" applyNumberFormat="1" applyFont="1" applyBorder="1" applyAlignment="1">
      <alignment/>
    </xf>
    <xf numFmtId="44" fontId="2" fillId="0" borderId="1" xfId="17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44" fontId="1" fillId="0" borderId="15" xfId="17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4" fontId="1" fillId="0" borderId="4" xfId="17" applyNumberFormat="1" applyFont="1" applyBorder="1" applyAlignment="1">
      <alignment/>
    </xf>
    <xf numFmtId="4" fontId="1" fillId="0" borderId="5" xfId="17" applyNumberFormat="1" applyFont="1" applyBorder="1" applyAlignment="1">
      <alignment/>
    </xf>
    <xf numFmtId="0" fontId="2" fillId="0" borderId="2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2" fillId="2" borderId="24" xfId="0" applyFont="1" applyFill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2" borderId="24" xfId="0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2" fillId="2" borderId="33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9"/>
  <sheetViews>
    <sheetView showGridLines="0" workbookViewId="0" topLeftCell="A1">
      <selection activeCell="E3" sqref="E3"/>
    </sheetView>
  </sheetViews>
  <sheetFormatPr defaultColWidth="9.140625" defaultRowHeight="12.75"/>
  <cols>
    <col min="1" max="1" width="20.28125" style="0" customWidth="1"/>
    <col min="2" max="2" width="11.28125" style="0" customWidth="1"/>
    <col min="3" max="3" width="16.57421875" style="0" customWidth="1"/>
    <col min="4" max="4" width="16.7109375" style="0" customWidth="1"/>
    <col min="5" max="5" width="16.421875" style="0" customWidth="1"/>
    <col min="6" max="6" width="15.140625" style="0" customWidth="1"/>
    <col min="7" max="7" width="13.8515625" style="0" customWidth="1"/>
    <col min="8" max="8" width="15.7109375" style="0" customWidth="1"/>
    <col min="9" max="9" width="17.28125" style="0" customWidth="1"/>
    <col min="10" max="10" width="12.28125" style="0" bestFit="1" customWidth="1"/>
  </cols>
  <sheetData>
    <row r="3" ht="13.5" thickBot="1"/>
    <row r="4" spans="1:9" ht="32.25" thickBot="1">
      <c r="A4" s="5" t="s">
        <v>19</v>
      </c>
      <c r="B4" s="6" t="s">
        <v>1</v>
      </c>
      <c r="C4" s="33" t="s">
        <v>2</v>
      </c>
      <c r="D4" s="22" t="s">
        <v>30</v>
      </c>
      <c r="E4" s="6" t="s">
        <v>31</v>
      </c>
      <c r="F4" s="6" t="s">
        <v>32</v>
      </c>
      <c r="G4" s="6" t="s">
        <v>35</v>
      </c>
      <c r="H4" s="6" t="s">
        <v>5</v>
      </c>
      <c r="I4" s="7" t="s">
        <v>29</v>
      </c>
    </row>
    <row r="5" spans="1:9" ht="15">
      <c r="A5" s="149" t="s">
        <v>18</v>
      </c>
      <c r="B5" s="4">
        <v>111</v>
      </c>
      <c r="C5" s="84">
        <v>8497763</v>
      </c>
      <c r="D5" s="85">
        <v>2188418.29</v>
      </c>
      <c r="E5" s="86">
        <v>0</v>
      </c>
      <c r="F5" s="86">
        <v>0</v>
      </c>
      <c r="G5" s="86">
        <v>0</v>
      </c>
      <c r="H5" s="87">
        <f>SUM(D5,E5,F5,G5)</f>
        <v>2188418.29</v>
      </c>
      <c r="I5" s="90">
        <f>C5-H5</f>
        <v>6309344.71</v>
      </c>
    </row>
    <row r="6" spans="1:9" ht="15">
      <c r="A6" s="150"/>
      <c r="B6" s="2">
        <v>112</v>
      </c>
      <c r="C6" s="84">
        <v>970527</v>
      </c>
      <c r="D6" s="89">
        <v>185914.68</v>
      </c>
      <c r="E6" s="87">
        <v>0</v>
      </c>
      <c r="F6" s="87">
        <v>0</v>
      </c>
      <c r="G6" s="87">
        <v>0</v>
      </c>
      <c r="H6" s="87">
        <f>SUM(D6,E6,F6,G6)</f>
        <v>185914.68</v>
      </c>
      <c r="I6" s="90">
        <f>C6-H6</f>
        <v>784612.3200000001</v>
      </c>
    </row>
    <row r="7" spans="1:9" ht="15">
      <c r="A7" s="150"/>
      <c r="B7" s="2">
        <v>113</v>
      </c>
      <c r="C7" s="84">
        <v>2817564</v>
      </c>
      <c r="D7" s="105">
        <v>582311.61</v>
      </c>
      <c r="E7" s="87">
        <v>0</v>
      </c>
      <c r="F7" s="87">
        <v>0</v>
      </c>
      <c r="G7" s="87">
        <v>0</v>
      </c>
      <c r="H7" s="87">
        <f>SUM(D7,E7,F7,G7)</f>
        <v>582311.61</v>
      </c>
      <c r="I7" s="90">
        <f>C7-H7</f>
        <v>2235252.39</v>
      </c>
    </row>
    <row r="8" spans="1:9" ht="15.75" thickBot="1">
      <c r="A8" s="151"/>
      <c r="B8" s="77">
        <v>114</v>
      </c>
      <c r="C8" s="106">
        <v>0</v>
      </c>
      <c r="D8" s="107">
        <v>0</v>
      </c>
      <c r="E8" s="87">
        <v>0</v>
      </c>
      <c r="F8" s="87">
        <v>0</v>
      </c>
      <c r="G8" s="87">
        <v>0</v>
      </c>
      <c r="H8" s="87">
        <f>SUM(D8,E8,F8,G8)</f>
        <v>0</v>
      </c>
      <c r="I8" s="88">
        <f>C8-H8</f>
        <v>0</v>
      </c>
    </row>
    <row r="9" spans="1:9" ht="16.5" thickBot="1">
      <c r="A9" s="140" t="s">
        <v>8</v>
      </c>
      <c r="B9" s="146"/>
      <c r="C9" s="91">
        <f>SUM(C5:C8)</f>
        <v>12285854</v>
      </c>
      <c r="D9" s="92">
        <f>SUM(D5:D8)</f>
        <v>2956644.58</v>
      </c>
      <c r="E9" s="92">
        <f>SUM(E5:E7)</f>
        <v>0</v>
      </c>
      <c r="F9" s="92">
        <f>SUM(F5:F7)</f>
        <v>0</v>
      </c>
      <c r="G9" s="92">
        <f>SUM(G5:G7)</f>
        <v>0</v>
      </c>
      <c r="H9" s="93">
        <f>SUM(H5:H7)</f>
        <v>2956644.58</v>
      </c>
      <c r="I9" s="104">
        <f>SUM(I5:I7)</f>
        <v>9329209.42</v>
      </c>
    </row>
    <row r="10" spans="1:9" ht="16.5" thickBot="1">
      <c r="A10" s="24"/>
      <c r="B10" s="23"/>
      <c r="C10" s="94"/>
      <c r="D10" s="95"/>
      <c r="E10" s="96"/>
      <c r="F10" s="96"/>
      <c r="G10" s="96"/>
      <c r="H10" s="96"/>
      <c r="I10" s="96"/>
    </row>
    <row r="11" spans="1:9" ht="15.75" thickBot="1">
      <c r="A11" s="144" t="s">
        <v>7</v>
      </c>
      <c r="B11" s="145"/>
      <c r="C11" s="97">
        <v>5219638</v>
      </c>
      <c r="D11" s="97">
        <v>133305.28</v>
      </c>
      <c r="E11" s="98">
        <v>0</v>
      </c>
      <c r="F11" s="98">
        <v>0</v>
      </c>
      <c r="G11" s="98">
        <v>0</v>
      </c>
      <c r="H11" s="134">
        <f>SUM(D11,E11,F11,G11)</f>
        <v>133305.28</v>
      </c>
      <c r="I11" s="135">
        <f>C11-H11</f>
        <v>5086332.72</v>
      </c>
    </row>
    <row r="12" spans="1:9" ht="15.75" thickBot="1">
      <c r="A12" s="12"/>
      <c r="B12" s="13"/>
      <c r="C12" s="99"/>
      <c r="D12" s="99"/>
      <c r="E12" s="100"/>
      <c r="F12" s="100"/>
      <c r="G12" s="100"/>
      <c r="H12" s="100"/>
      <c r="I12" s="100"/>
    </row>
    <row r="13" spans="1:9" ht="16.5" thickBot="1">
      <c r="A13" s="147" t="s">
        <v>20</v>
      </c>
      <c r="B13" s="148"/>
      <c r="C13" s="101">
        <f aca="true" t="shared" si="0" ref="C13:I13">SUM(C11,C9)</f>
        <v>17505492</v>
      </c>
      <c r="D13" s="101">
        <f t="shared" si="0"/>
        <v>3089949.86</v>
      </c>
      <c r="E13" s="102">
        <f t="shared" si="0"/>
        <v>0</v>
      </c>
      <c r="F13" s="102">
        <f t="shared" si="0"/>
        <v>0</v>
      </c>
      <c r="G13" s="102">
        <f t="shared" si="0"/>
        <v>0</v>
      </c>
      <c r="H13" s="102">
        <f t="shared" si="0"/>
        <v>3089949.86</v>
      </c>
      <c r="I13" s="103">
        <f t="shared" si="0"/>
        <v>14415542.14</v>
      </c>
    </row>
    <row r="16" spans="1:9" ht="16.5" thickBot="1">
      <c r="A16" s="25" t="s">
        <v>41</v>
      </c>
      <c r="B16" s="26"/>
      <c r="C16" s="26"/>
      <c r="D16" s="26"/>
      <c r="E16" s="26"/>
      <c r="F16" s="26"/>
      <c r="G16" s="26"/>
      <c r="H16" s="26"/>
      <c r="I16" s="26"/>
    </row>
    <row r="17" spans="1:9" ht="32.25" thickBot="1">
      <c r="A17" s="140" t="s">
        <v>19</v>
      </c>
      <c r="B17" s="141"/>
      <c r="C17" s="33" t="s">
        <v>2</v>
      </c>
      <c r="D17" s="22" t="s">
        <v>30</v>
      </c>
      <c r="E17" s="6" t="s">
        <v>31</v>
      </c>
      <c r="F17" s="6" t="s">
        <v>32</v>
      </c>
      <c r="G17" s="6" t="s">
        <v>35</v>
      </c>
      <c r="H17" s="6" t="s">
        <v>5</v>
      </c>
      <c r="I17" s="7" t="s">
        <v>29</v>
      </c>
    </row>
    <row r="18" spans="1:9" ht="25.5" customHeight="1" thickBot="1">
      <c r="A18" s="142" t="s">
        <v>25</v>
      </c>
      <c r="B18" s="143"/>
      <c r="C18" s="108">
        <v>96000</v>
      </c>
      <c r="D18" s="108">
        <v>38116</v>
      </c>
      <c r="E18" s="109">
        <v>0</v>
      </c>
      <c r="F18" s="109">
        <v>0</v>
      </c>
      <c r="G18" s="109">
        <v>0</v>
      </c>
      <c r="H18" s="110">
        <f>SUM(D18,E18,F18,G18)</f>
        <v>38116</v>
      </c>
      <c r="I18" s="111">
        <f>C18-H18</f>
        <v>57884</v>
      </c>
    </row>
    <row r="19" spans="1:9" ht="13.5" thickBot="1">
      <c r="A19" s="27"/>
      <c r="B19" s="27"/>
      <c r="C19" s="112"/>
      <c r="D19" s="112"/>
      <c r="E19" s="112"/>
      <c r="F19" s="112"/>
      <c r="G19" s="112"/>
      <c r="H19" s="112"/>
      <c r="I19" s="112"/>
    </row>
    <row r="20" spans="1:9" ht="20.25" customHeight="1" thickBot="1">
      <c r="A20" s="142" t="s">
        <v>36</v>
      </c>
      <c r="B20" s="143"/>
      <c r="C20" s="108">
        <v>915203</v>
      </c>
      <c r="D20" s="108">
        <v>645702.5</v>
      </c>
      <c r="E20" s="93">
        <v>0</v>
      </c>
      <c r="F20" s="93">
        <v>0</v>
      </c>
      <c r="G20" s="93">
        <v>0</v>
      </c>
      <c r="H20" s="109">
        <f>SUM(D20,E20,F20,G20)</f>
        <v>645702.5</v>
      </c>
      <c r="I20" s="111">
        <f>C20-H20</f>
        <v>269500.5</v>
      </c>
    </row>
    <row r="21" spans="1:9" ht="12.75" customHeight="1">
      <c r="A21" s="32"/>
      <c r="B21" s="32"/>
      <c r="C21" s="114"/>
      <c r="D21" s="114"/>
      <c r="E21" s="115"/>
      <c r="F21" s="115"/>
      <c r="G21" s="115"/>
      <c r="H21" s="116"/>
      <c r="I21" s="116"/>
    </row>
    <row r="22" spans="1:9" ht="12.75" customHeight="1">
      <c r="A22" s="32"/>
      <c r="B22" s="32"/>
      <c r="C22" s="114"/>
      <c r="D22" s="114"/>
      <c r="E22" s="115"/>
      <c r="F22" s="115"/>
      <c r="G22" s="115"/>
      <c r="H22" s="116"/>
      <c r="I22" s="116"/>
    </row>
    <row r="23" spans="1:9" ht="16.5" thickBot="1">
      <c r="A23" s="29"/>
      <c r="B23" s="29"/>
      <c r="C23" s="117"/>
      <c r="D23" s="117"/>
      <c r="E23" s="117"/>
      <c r="F23" s="117"/>
      <c r="G23" s="117"/>
      <c r="H23" s="117"/>
      <c r="I23" s="117"/>
    </row>
    <row r="24" spans="1:9" ht="16.5" thickBot="1">
      <c r="A24" s="136" t="s">
        <v>37</v>
      </c>
      <c r="B24" s="137"/>
      <c r="C24" s="108">
        <v>719169.9</v>
      </c>
      <c r="D24" s="108">
        <v>76876.8</v>
      </c>
      <c r="E24" s="93">
        <v>0</v>
      </c>
      <c r="F24" s="93">
        <v>0</v>
      </c>
      <c r="G24" s="93">
        <v>0</v>
      </c>
      <c r="H24" s="109">
        <f>SUM(D24,E24,F24,G24)</f>
        <v>76876.8</v>
      </c>
      <c r="I24" s="113">
        <f>C24-H24</f>
        <v>642293.1</v>
      </c>
    </row>
    <row r="25" spans="1:9" ht="15.75">
      <c r="A25" s="36"/>
      <c r="B25" s="37"/>
      <c r="C25" s="38"/>
      <c r="D25" s="38"/>
      <c r="E25" s="39"/>
      <c r="F25" s="39"/>
      <c r="G25" s="39"/>
      <c r="H25" s="40"/>
      <c r="I25" s="40"/>
    </row>
    <row r="26" spans="1:9" ht="15.75">
      <c r="A26" s="36"/>
      <c r="B26" s="37"/>
      <c r="C26" s="38"/>
      <c r="D26" s="38"/>
      <c r="E26" s="39"/>
      <c r="F26" s="39"/>
      <c r="G26" s="39"/>
      <c r="H26" s="40"/>
      <c r="I26" s="40"/>
    </row>
    <row r="27" spans="1:9" ht="15.75">
      <c r="A27" s="36"/>
      <c r="B27" s="37"/>
      <c r="C27" s="38"/>
      <c r="D27" s="38"/>
      <c r="E27" s="39"/>
      <c r="F27" s="39"/>
      <c r="G27" s="39"/>
      <c r="H27" s="40"/>
      <c r="I27" s="40"/>
    </row>
    <row r="28" ht="13.5" thickBot="1"/>
    <row r="29" spans="1:9" ht="18.75" thickBot="1">
      <c r="A29" s="138" t="s">
        <v>38</v>
      </c>
      <c r="B29" s="139"/>
      <c r="C29" s="34">
        <f>SUM(C24,C20,C18,C13,C9)</f>
        <v>31521718.9</v>
      </c>
      <c r="D29" s="34">
        <f aca="true" t="shared" si="1" ref="D29:I29">SUM(D24,D20,D18,D13,D9)</f>
        <v>6807289.74</v>
      </c>
      <c r="E29" s="34">
        <f t="shared" si="1"/>
        <v>0</v>
      </c>
      <c r="F29" s="34">
        <f t="shared" si="1"/>
        <v>0</v>
      </c>
      <c r="G29" s="34">
        <f t="shared" si="1"/>
        <v>0</v>
      </c>
      <c r="H29" s="34">
        <f t="shared" si="1"/>
        <v>6807289.74</v>
      </c>
      <c r="I29" s="34">
        <f t="shared" si="1"/>
        <v>24714429.16</v>
      </c>
    </row>
  </sheetData>
  <mergeCells count="9">
    <mergeCell ref="A11:B11"/>
    <mergeCell ref="A9:B9"/>
    <mergeCell ref="A13:B13"/>
    <mergeCell ref="A5:A8"/>
    <mergeCell ref="A24:B24"/>
    <mergeCell ref="A29:B29"/>
    <mergeCell ref="A17:B17"/>
    <mergeCell ref="A18:B18"/>
    <mergeCell ref="A20:B20"/>
  </mergeCells>
  <printOptions/>
  <pageMargins left="0.25" right="0.25" top="1.25" bottom="0.5" header="0.5" footer="0.5"/>
  <pageSetup horizontalDpi="300" verticalDpi="300" orientation="landscape" scale="90" r:id="rId1"/>
  <headerFooter alignWithMargins="0">
    <oddHeader>&amp;C&amp;14DEPARTMENT OF CORRECTIONS
FY2012
SUMMARY OF APPROPRIATIONS, EXPENDITURES / ENCUMBRANCES
AND FUND BALANCES (P.L.31-77)
As of: March 31, 2012
</oddHeader>
    <oddFooter>&amp;C&amp;12&amp;P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I15"/>
  <sheetViews>
    <sheetView showGridLines="0" workbookViewId="0" topLeftCell="B1">
      <selection activeCell="A15" sqref="A15:B15"/>
    </sheetView>
  </sheetViews>
  <sheetFormatPr defaultColWidth="9.140625" defaultRowHeight="12.75"/>
  <cols>
    <col min="1" max="1" width="32.00390625" style="0" customWidth="1"/>
    <col min="2" max="2" width="8.7109375" style="0" customWidth="1"/>
    <col min="3" max="3" width="17.140625" style="0" customWidth="1"/>
    <col min="4" max="4" width="16.28125" style="0" customWidth="1"/>
    <col min="5" max="6" width="16.00390625" style="0" customWidth="1"/>
    <col min="7" max="7" width="18.421875" style="0" customWidth="1"/>
    <col min="8" max="8" width="15.8515625" style="0" customWidth="1"/>
    <col min="9" max="9" width="15.421875" style="0" customWidth="1"/>
    <col min="10" max="10" width="12.28125" style="0" bestFit="1" customWidth="1"/>
  </cols>
  <sheetData>
    <row r="5" spans="1:9" ht="20.25">
      <c r="A5" s="154" t="s">
        <v>17</v>
      </c>
      <c r="B5" s="154"/>
      <c r="C5" s="155"/>
      <c r="D5" s="154"/>
      <c r="E5" s="154"/>
      <c r="F5" s="154"/>
      <c r="G5" s="154"/>
      <c r="H5" s="154"/>
      <c r="I5" s="154"/>
    </row>
    <row r="7" spans="1:9" ht="16.5" thickBot="1">
      <c r="A7" s="159" t="s">
        <v>50</v>
      </c>
      <c r="B7" s="159"/>
      <c r="C7" s="159"/>
      <c r="D7" s="159"/>
      <c r="E7" s="159"/>
      <c r="F7" s="159"/>
      <c r="G7" s="159"/>
      <c r="H7" s="159"/>
      <c r="I7" s="159"/>
    </row>
    <row r="8" spans="1:9" ht="32.25" thickBot="1">
      <c r="A8" s="5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33</v>
      </c>
      <c r="G8" s="6" t="s">
        <v>34</v>
      </c>
      <c r="H8" s="6" t="s">
        <v>5</v>
      </c>
      <c r="I8" s="7" t="s">
        <v>6</v>
      </c>
    </row>
    <row r="9" spans="1:9" ht="31.5" customHeight="1" thickBot="1">
      <c r="A9" s="133" t="s">
        <v>48</v>
      </c>
      <c r="B9" s="14">
        <v>230</v>
      </c>
      <c r="C9" s="75">
        <v>300000</v>
      </c>
      <c r="D9" s="75">
        <v>0</v>
      </c>
      <c r="E9" s="75">
        <v>0</v>
      </c>
      <c r="F9" s="75">
        <v>0</v>
      </c>
      <c r="G9" s="75">
        <v>0</v>
      </c>
      <c r="H9" s="73">
        <f>SUM(D9,E9,G9)</f>
        <v>0</v>
      </c>
      <c r="I9" s="73">
        <f>C9-H9</f>
        <v>300000</v>
      </c>
    </row>
    <row r="10" spans="1:9" ht="31.5" customHeight="1" thickBot="1">
      <c r="A10" s="133" t="s">
        <v>49</v>
      </c>
      <c r="B10" s="131">
        <v>450</v>
      </c>
      <c r="C10" s="132">
        <v>500000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73">
        <f>C10-H10</f>
        <v>500000</v>
      </c>
    </row>
    <row r="11" spans="1:9" ht="16.5" thickBot="1">
      <c r="A11" s="156"/>
      <c r="B11" s="157"/>
      <c r="C11" s="64">
        <f>SUM(C9:C10)</f>
        <v>800000</v>
      </c>
      <c r="D11" s="64">
        <f aca="true" t="shared" si="0" ref="D11:I11">SUM(D9:D10)</f>
        <v>0</v>
      </c>
      <c r="E11" s="64">
        <f t="shared" si="0"/>
        <v>0</v>
      </c>
      <c r="F11" s="64">
        <f t="shared" si="0"/>
        <v>0</v>
      </c>
      <c r="G11" s="64">
        <f t="shared" si="0"/>
        <v>0</v>
      </c>
      <c r="H11" s="64">
        <f t="shared" si="0"/>
        <v>0</v>
      </c>
      <c r="I11" s="64">
        <f t="shared" si="0"/>
        <v>800000</v>
      </c>
    </row>
    <row r="14" spans="1:2" ht="13.5" thickBot="1">
      <c r="A14" s="158"/>
      <c r="B14" s="158"/>
    </row>
    <row r="15" spans="1:9" ht="16.5" customHeight="1" thickBot="1">
      <c r="A15" s="152" t="s">
        <v>23</v>
      </c>
      <c r="B15" s="153"/>
      <c r="C15" s="82">
        <f aca="true" t="shared" si="1" ref="C15:I15">SUM(C11)</f>
        <v>800000</v>
      </c>
      <c r="D15" s="82">
        <f t="shared" si="1"/>
        <v>0</v>
      </c>
      <c r="E15" s="82">
        <f t="shared" si="1"/>
        <v>0</v>
      </c>
      <c r="F15" s="82">
        <f t="shared" si="1"/>
        <v>0</v>
      </c>
      <c r="G15" s="82">
        <f t="shared" si="1"/>
        <v>0</v>
      </c>
      <c r="H15" s="82">
        <f t="shared" si="1"/>
        <v>0</v>
      </c>
      <c r="I15" s="82">
        <f t="shared" si="1"/>
        <v>800000</v>
      </c>
    </row>
  </sheetData>
  <mergeCells count="5">
    <mergeCell ref="A15:B15"/>
    <mergeCell ref="A5:I5"/>
    <mergeCell ref="A11:B11"/>
    <mergeCell ref="A14:B14"/>
    <mergeCell ref="A7:I7"/>
  </mergeCells>
  <printOptions/>
  <pageMargins left="0.25" right="0.25" top="1" bottom="0.5" header="0.5" footer="0.5"/>
  <pageSetup horizontalDpi="300" verticalDpi="300" orientation="landscape" scale="85" r:id="rId1"/>
  <headerFooter alignWithMargins="0">
    <oddHeader>&amp;C&amp;14DEPARTMENT OF CORRECTIONS
P.L. 31-77 FY2012
2nd QUARTER FINANCIAL REPORT
As of: March 31, 2012</oddHeader>
    <oddFooter>&amp;C&amp;12&amp;P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I24"/>
  <sheetViews>
    <sheetView showGridLines="0" zoomScale="75" zoomScaleNormal="75" workbookViewId="0" topLeftCell="A1">
      <selection activeCell="F12" sqref="F12"/>
    </sheetView>
  </sheetViews>
  <sheetFormatPr defaultColWidth="9.140625" defaultRowHeight="12.75"/>
  <cols>
    <col min="1" max="1" width="23.421875" style="0" customWidth="1"/>
    <col min="2" max="2" width="11.00390625" style="0" customWidth="1"/>
    <col min="3" max="3" width="20.8515625" style="0" customWidth="1"/>
    <col min="4" max="4" width="17.140625" style="0" customWidth="1"/>
    <col min="5" max="5" width="18.140625" style="0" customWidth="1"/>
    <col min="6" max="6" width="17.00390625" style="0" customWidth="1"/>
    <col min="7" max="7" width="16.28125" style="0" customWidth="1"/>
    <col min="8" max="8" width="18.7109375" style="0" customWidth="1"/>
    <col min="9" max="9" width="18.00390625" style="0" customWidth="1"/>
    <col min="10" max="10" width="12.28125" style="0" bestFit="1" customWidth="1"/>
  </cols>
  <sheetData>
    <row r="3" spans="1:9" ht="21" thickBot="1">
      <c r="A3" s="160" t="s">
        <v>21</v>
      </c>
      <c r="B3" s="160"/>
      <c r="C3" s="161"/>
      <c r="D3" s="160"/>
      <c r="E3" s="160"/>
      <c r="F3" s="160"/>
      <c r="G3" s="160"/>
      <c r="H3" s="160"/>
      <c r="I3" s="160"/>
    </row>
    <row r="4" spans="1:9" ht="32.25" thickBot="1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33</v>
      </c>
      <c r="G4" s="6" t="s">
        <v>34</v>
      </c>
      <c r="H4" s="6" t="s">
        <v>5</v>
      </c>
      <c r="I4" s="7" t="s">
        <v>6</v>
      </c>
    </row>
    <row r="5" spans="1:9" ht="15">
      <c r="A5" s="162" t="s">
        <v>43</v>
      </c>
      <c r="B5" s="4">
        <v>111</v>
      </c>
      <c r="C5" s="47">
        <v>29172</v>
      </c>
      <c r="D5" s="47">
        <v>0</v>
      </c>
      <c r="E5" s="47">
        <v>0</v>
      </c>
      <c r="F5" s="47">
        <v>0</v>
      </c>
      <c r="G5" s="47">
        <v>0</v>
      </c>
      <c r="H5" s="47">
        <f>SUM(D5:G5)</f>
        <v>0</v>
      </c>
      <c r="I5" s="47">
        <f>C5-H5</f>
        <v>29172</v>
      </c>
    </row>
    <row r="6" spans="1:9" ht="15">
      <c r="A6" s="162"/>
      <c r="B6" s="4">
        <v>112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f>SUM(D6:G6)</f>
        <v>0</v>
      </c>
      <c r="I6" s="47">
        <f>C6-H6</f>
        <v>0</v>
      </c>
    </row>
    <row r="7" spans="1:9" ht="19.5" customHeight="1" thickBot="1">
      <c r="A7" s="162"/>
      <c r="B7" s="4">
        <v>113</v>
      </c>
      <c r="C7" s="47">
        <v>7435</v>
      </c>
      <c r="D7" s="47">
        <v>0</v>
      </c>
      <c r="E7" s="47">
        <v>0</v>
      </c>
      <c r="F7" s="47">
        <v>0</v>
      </c>
      <c r="G7" s="47">
        <v>0</v>
      </c>
      <c r="H7" s="47">
        <f>SUM(D7:G7)</f>
        <v>0</v>
      </c>
      <c r="I7" s="47">
        <f>C7-H7</f>
        <v>7435</v>
      </c>
    </row>
    <row r="8" spans="1:9" ht="18.75" thickBot="1">
      <c r="A8" s="156" t="s">
        <v>8</v>
      </c>
      <c r="B8" s="157"/>
      <c r="C8" s="81">
        <f aca="true" t="shared" si="0" ref="C8:I8">SUM(C5:C7)</f>
        <v>36607</v>
      </c>
      <c r="D8" s="80">
        <f t="shared" si="0"/>
        <v>0</v>
      </c>
      <c r="E8" s="80">
        <f t="shared" si="0"/>
        <v>0</v>
      </c>
      <c r="F8" s="80">
        <f t="shared" si="0"/>
        <v>0</v>
      </c>
      <c r="G8" s="80">
        <f t="shared" si="0"/>
        <v>0</v>
      </c>
      <c r="H8" s="80">
        <f t="shared" si="0"/>
        <v>0</v>
      </c>
      <c r="I8" s="80">
        <f t="shared" si="0"/>
        <v>36607</v>
      </c>
    </row>
    <row r="9" spans="1:9" ht="18.75" thickBot="1">
      <c r="A9" s="29"/>
      <c r="B9" s="29"/>
      <c r="C9" s="28"/>
      <c r="D9" s="28"/>
      <c r="E9" s="28"/>
      <c r="F9" s="28"/>
      <c r="G9" s="28"/>
      <c r="H9" s="28"/>
      <c r="I9" s="28"/>
    </row>
    <row r="10" spans="1:9" ht="32.25" thickBot="1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33</v>
      </c>
      <c r="G10" s="6" t="s">
        <v>34</v>
      </c>
      <c r="H10" s="6" t="s">
        <v>5</v>
      </c>
      <c r="I10" s="7" t="s">
        <v>6</v>
      </c>
    </row>
    <row r="11" spans="1:9" ht="15">
      <c r="A11" s="164" t="s">
        <v>47</v>
      </c>
      <c r="B11" s="118">
        <v>220</v>
      </c>
      <c r="C11" s="121">
        <v>0</v>
      </c>
      <c r="D11" s="121">
        <v>0</v>
      </c>
      <c r="E11" s="121"/>
      <c r="F11" s="121"/>
      <c r="G11" s="121"/>
      <c r="H11" s="121">
        <f>SUM(D11,E11,F11,G11)</f>
        <v>0</v>
      </c>
      <c r="I11" s="47">
        <f>C11-H11</f>
        <v>0</v>
      </c>
    </row>
    <row r="12" spans="1:9" ht="15">
      <c r="A12" s="165"/>
      <c r="B12" s="119">
        <v>230</v>
      </c>
      <c r="C12" s="122">
        <v>125209.9</v>
      </c>
      <c r="D12" s="122">
        <v>76876.8</v>
      </c>
      <c r="E12" s="122">
        <v>0</v>
      </c>
      <c r="F12" s="122"/>
      <c r="G12" s="122"/>
      <c r="H12" s="122">
        <f>SUM(D12,E12,F12,G12)</f>
        <v>76876.8</v>
      </c>
      <c r="I12" s="124">
        <f>C12-H12</f>
        <v>48333.09999999999</v>
      </c>
    </row>
    <row r="13" spans="1:9" ht="17.25" customHeight="1" thickBot="1">
      <c r="A13" s="166"/>
      <c r="B13" s="120">
        <v>250</v>
      </c>
      <c r="C13" s="123">
        <v>0</v>
      </c>
      <c r="D13" s="123">
        <v>0</v>
      </c>
      <c r="E13" s="123">
        <v>0</v>
      </c>
      <c r="F13" s="123">
        <v>0</v>
      </c>
      <c r="G13" s="123">
        <v>0</v>
      </c>
      <c r="H13" s="125">
        <f>SUM(D13,E13,F13,G13)</f>
        <v>0</v>
      </c>
      <c r="I13" s="123">
        <f>C13-H13</f>
        <v>0</v>
      </c>
    </row>
    <row r="14" spans="1:9" ht="18.75" thickBot="1">
      <c r="A14" s="156" t="s">
        <v>8</v>
      </c>
      <c r="B14" s="157"/>
      <c r="C14" s="81">
        <f aca="true" t="shared" si="1" ref="C14:I14">SUM(C13,C12,C11)</f>
        <v>125209.9</v>
      </c>
      <c r="D14" s="80">
        <f t="shared" si="1"/>
        <v>76876.8</v>
      </c>
      <c r="E14" s="80">
        <f t="shared" si="1"/>
        <v>0</v>
      </c>
      <c r="F14" s="80">
        <f t="shared" si="1"/>
        <v>0</v>
      </c>
      <c r="G14" s="80">
        <f t="shared" si="1"/>
        <v>0</v>
      </c>
      <c r="H14" s="80">
        <f t="shared" si="1"/>
        <v>76876.8</v>
      </c>
      <c r="I14" s="80">
        <f t="shared" si="1"/>
        <v>48333.09999999999</v>
      </c>
    </row>
    <row r="15" spans="1:9" ht="18.75" thickBot="1">
      <c r="A15" s="29"/>
      <c r="B15" s="29"/>
      <c r="C15" s="28"/>
      <c r="D15" s="28"/>
      <c r="E15" s="28"/>
      <c r="F15" s="28"/>
      <c r="G15" s="28"/>
      <c r="H15" s="28"/>
      <c r="I15" s="28"/>
    </row>
    <row r="16" spans="1:9" ht="32.25" thickBot="1">
      <c r="A16" s="5" t="s">
        <v>0</v>
      </c>
      <c r="B16" s="6" t="s">
        <v>1</v>
      </c>
      <c r="C16" s="6" t="s">
        <v>2</v>
      </c>
      <c r="D16" s="6" t="s">
        <v>3</v>
      </c>
      <c r="E16" s="6" t="s">
        <v>4</v>
      </c>
      <c r="F16" s="6" t="s">
        <v>33</v>
      </c>
      <c r="G16" s="6" t="s">
        <v>34</v>
      </c>
      <c r="H16" s="6" t="s">
        <v>5</v>
      </c>
      <c r="I16" s="7" t="s">
        <v>6</v>
      </c>
    </row>
    <row r="17" spans="1:9" ht="18" customHeight="1">
      <c r="A17" s="163" t="s">
        <v>46</v>
      </c>
      <c r="B17" s="14">
        <v>112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f>SUM(D17:G17)</f>
        <v>0</v>
      </c>
      <c r="I17" s="47">
        <f>C17-H17</f>
        <v>0</v>
      </c>
    </row>
    <row r="18" spans="1:9" ht="18" customHeight="1">
      <c r="A18" s="163"/>
      <c r="B18" s="14">
        <v>113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47">
        <f>SUM(D18:G18)</f>
        <v>0</v>
      </c>
      <c r="I18" s="47">
        <f>C18-H18</f>
        <v>0</v>
      </c>
    </row>
    <row r="19" spans="1:9" ht="15" customHeight="1">
      <c r="A19" s="163"/>
      <c r="B19" s="14">
        <v>230</v>
      </c>
      <c r="C19" s="75">
        <v>357353</v>
      </c>
      <c r="D19" s="75">
        <v>0</v>
      </c>
      <c r="E19" s="75">
        <v>40200</v>
      </c>
      <c r="F19" s="75">
        <v>0</v>
      </c>
      <c r="G19" s="75">
        <v>0</v>
      </c>
      <c r="H19" s="75">
        <f>SUM(D19:G19)</f>
        <v>40200</v>
      </c>
      <c r="I19" s="47">
        <f>C19-H19</f>
        <v>317153</v>
      </c>
    </row>
    <row r="20" spans="1:9" ht="15" customHeight="1">
      <c r="A20" s="163"/>
      <c r="B20" s="14">
        <v>240</v>
      </c>
      <c r="C20" s="75">
        <v>200000</v>
      </c>
      <c r="D20" s="75">
        <v>0</v>
      </c>
      <c r="E20" s="75">
        <v>109546</v>
      </c>
      <c r="F20" s="75">
        <v>0</v>
      </c>
      <c r="G20" s="75">
        <v>0</v>
      </c>
      <c r="H20" s="75">
        <f>SUM(D20:G20)</f>
        <v>109546</v>
      </c>
      <c r="I20" s="47">
        <f>C20-H20</f>
        <v>90454</v>
      </c>
    </row>
    <row r="21" spans="1:9" ht="18" customHeight="1" thickBot="1">
      <c r="A21" s="163"/>
      <c r="B21" s="14">
        <v>250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f>SUM(D21:G21)</f>
        <v>0</v>
      </c>
      <c r="I21" s="47">
        <f>C21-H21</f>
        <v>0</v>
      </c>
    </row>
    <row r="22" spans="1:9" ht="18.75" thickBot="1">
      <c r="A22" s="156" t="s">
        <v>8</v>
      </c>
      <c r="B22" s="157"/>
      <c r="C22" s="81">
        <f aca="true" t="shared" si="2" ref="C22:I22">SUM(C17:C21)</f>
        <v>557353</v>
      </c>
      <c r="D22" s="80">
        <f t="shared" si="2"/>
        <v>0</v>
      </c>
      <c r="E22" s="80">
        <f t="shared" si="2"/>
        <v>149746</v>
      </c>
      <c r="F22" s="80">
        <f t="shared" si="2"/>
        <v>0</v>
      </c>
      <c r="G22" s="80">
        <f t="shared" si="2"/>
        <v>0</v>
      </c>
      <c r="H22" s="80">
        <f t="shared" si="2"/>
        <v>149746</v>
      </c>
      <c r="I22" s="80">
        <f t="shared" si="2"/>
        <v>407607</v>
      </c>
    </row>
    <row r="23" spans="1:9" ht="18.75" thickBot="1">
      <c r="A23" s="29"/>
      <c r="B23" s="29"/>
      <c r="C23" s="28"/>
      <c r="D23" s="28"/>
      <c r="E23" s="28"/>
      <c r="F23" s="28"/>
      <c r="G23" s="28"/>
      <c r="H23" s="28"/>
      <c r="I23" s="28"/>
    </row>
    <row r="24" spans="1:9" ht="18.75" thickBot="1">
      <c r="A24" s="152" t="s">
        <v>22</v>
      </c>
      <c r="B24" s="153"/>
      <c r="C24" s="81">
        <f>SUM(C22,C14,C8)</f>
        <v>719169.9</v>
      </c>
      <c r="D24" s="81">
        <f aca="true" t="shared" si="3" ref="D24:I24">SUM(D22,D14,D8)</f>
        <v>76876.8</v>
      </c>
      <c r="E24" s="81">
        <f t="shared" si="3"/>
        <v>149746</v>
      </c>
      <c r="F24" s="81">
        <f t="shared" si="3"/>
        <v>0</v>
      </c>
      <c r="G24" s="81">
        <f t="shared" si="3"/>
        <v>0</v>
      </c>
      <c r="H24" s="81">
        <f t="shared" si="3"/>
        <v>226622.8</v>
      </c>
      <c r="I24" s="81">
        <f t="shared" si="3"/>
        <v>492547.1</v>
      </c>
    </row>
  </sheetData>
  <mergeCells count="8">
    <mergeCell ref="A3:I3"/>
    <mergeCell ref="A5:A7"/>
    <mergeCell ref="A8:B8"/>
    <mergeCell ref="A24:B24"/>
    <mergeCell ref="A17:A21"/>
    <mergeCell ref="A22:B22"/>
    <mergeCell ref="A11:A13"/>
    <mergeCell ref="A14:B14"/>
  </mergeCells>
  <printOptions/>
  <pageMargins left="0.25" right="0.25" top="1" bottom="0.5" header="0.5" footer="0.5"/>
  <pageSetup horizontalDpi="300" verticalDpi="300" orientation="landscape" scale="85" r:id="rId1"/>
  <headerFooter alignWithMargins="0">
    <oddHeader>&amp;C&amp;14DEPARTMENT OF CORRECTIONS
P.L. 31-77 FY201
2nd QUARTER FINANCIAL REPORT
March 31, 2012
</oddHeader>
    <oddFooter>&amp;C&amp;12&amp;P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82"/>
  <sheetViews>
    <sheetView showGridLines="0" tabSelected="1" zoomScale="75" zoomScaleNormal="75" workbookViewId="0" topLeftCell="A67">
      <selection activeCell="G52" sqref="G52"/>
    </sheetView>
  </sheetViews>
  <sheetFormatPr defaultColWidth="9.140625" defaultRowHeight="12.75"/>
  <cols>
    <col min="1" max="1" width="19.57421875" style="0" customWidth="1"/>
    <col min="2" max="2" width="8.421875" style="0" customWidth="1"/>
    <col min="3" max="3" width="22.7109375" style="0" customWidth="1"/>
    <col min="4" max="4" width="20.28125" style="0" customWidth="1"/>
    <col min="5" max="5" width="20.57421875" style="0" customWidth="1"/>
    <col min="6" max="6" width="16.00390625" style="0" customWidth="1"/>
    <col min="7" max="7" width="15.8515625" style="0" customWidth="1"/>
    <col min="8" max="8" width="20.7109375" style="0" customWidth="1"/>
    <col min="9" max="9" width="22.28125" style="0" customWidth="1"/>
  </cols>
  <sheetData>
    <row r="1" ht="13.5" thickBot="1"/>
    <row r="2" spans="1:9" ht="30.75" thickBot="1">
      <c r="A2" s="5" t="s">
        <v>0</v>
      </c>
      <c r="B2" s="6" t="s">
        <v>1</v>
      </c>
      <c r="C2" s="6" t="s">
        <v>2</v>
      </c>
      <c r="D2" s="15" t="s">
        <v>3</v>
      </c>
      <c r="E2" s="15" t="s">
        <v>4</v>
      </c>
      <c r="F2" s="15" t="s">
        <v>33</v>
      </c>
      <c r="G2" s="15" t="s">
        <v>34</v>
      </c>
      <c r="H2" s="15" t="s">
        <v>28</v>
      </c>
      <c r="I2" s="7" t="s">
        <v>29</v>
      </c>
    </row>
    <row r="3" spans="1:9" ht="15">
      <c r="A3" s="167" t="s">
        <v>9</v>
      </c>
      <c r="B3" s="4">
        <v>111</v>
      </c>
      <c r="C3" s="47">
        <v>453753</v>
      </c>
      <c r="D3" s="47">
        <v>91099.6</v>
      </c>
      <c r="E3" s="47">
        <v>115844.06</v>
      </c>
      <c r="F3" s="47">
        <v>0</v>
      </c>
      <c r="G3" s="47">
        <v>0</v>
      </c>
      <c r="H3" s="47">
        <f>SUM(D3,E3,F3,G3)</f>
        <v>206943.66</v>
      </c>
      <c r="I3" s="48">
        <f>C3-D3</f>
        <v>362653.4</v>
      </c>
    </row>
    <row r="4" spans="1:9" ht="15">
      <c r="A4" s="168"/>
      <c r="B4" s="2">
        <v>112</v>
      </c>
      <c r="C4" s="49">
        <v>10704</v>
      </c>
      <c r="D4" s="49">
        <v>2424.47</v>
      </c>
      <c r="E4" s="49">
        <v>2701.17</v>
      </c>
      <c r="F4" s="49">
        <v>0</v>
      </c>
      <c r="G4" s="50">
        <v>0</v>
      </c>
      <c r="H4" s="51">
        <f>SUM(D4,E4,F4,G4)</f>
        <v>5125.639999999999</v>
      </c>
      <c r="I4" s="48">
        <f>C4-D4</f>
        <v>8279.53</v>
      </c>
    </row>
    <row r="5" spans="1:9" ht="15">
      <c r="A5" s="168"/>
      <c r="B5" s="2">
        <v>113</v>
      </c>
      <c r="C5" s="49">
        <v>86666</v>
      </c>
      <c r="D5" s="49">
        <v>26487.97</v>
      </c>
      <c r="E5" s="49">
        <v>33852.29</v>
      </c>
      <c r="F5" s="49">
        <v>0</v>
      </c>
      <c r="G5" s="49">
        <v>0</v>
      </c>
      <c r="H5" s="49">
        <f>SUM(D5,E5,F5,G5)</f>
        <v>60340.26</v>
      </c>
      <c r="I5" s="48">
        <f>C5-D5</f>
        <v>60178.03</v>
      </c>
    </row>
    <row r="6" spans="1:9" ht="15.75" thickBot="1">
      <c r="A6" s="169"/>
      <c r="B6" s="43">
        <v>114</v>
      </c>
      <c r="C6" s="52">
        <v>0</v>
      </c>
      <c r="D6" s="52">
        <v>0</v>
      </c>
      <c r="E6" s="49">
        <v>0</v>
      </c>
      <c r="F6" s="49">
        <v>0</v>
      </c>
      <c r="G6" s="49">
        <v>0</v>
      </c>
      <c r="H6" s="49">
        <f>SUM(D6,E6,F6,G6)</f>
        <v>0</v>
      </c>
      <c r="I6" s="79">
        <f>C6-D6</f>
        <v>0</v>
      </c>
    </row>
    <row r="7" spans="1:9" ht="16.5" thickBot="1">
      <c r="A7" s="156" t="s">
        <v>8</v>
      </c>
      <c r="B7" s="157"/>
      <c r="C7" s="53">
        <f>SUM(C3:C6)</f>
        <v>551123</v>
      </c>
      <c r="D7" s="53">
        <f aca="true" t="shared" si="0" ref="D7:I7">SUM(D3:D6)</f>
        <v>120012.04000000001</v>
      </c>
      <c r="E7" s="53">
        <f t="shared" si="0"/>
        <v>152397.52</v>
      </c>
      <c r="F7" s="53">
        <f t="shared" si="0"/>
        <v>0</v>
      </c>
      <c r="G7" s="53">
        <f t="shared" si="0"/>
        <v>0</v>
      </c>
      <c r="H7" s="53">
        <f t="shared" si="0"/>
        <v>272409.56</v>
      </c>
      <c r="I7" s="53">
        <f t="shared" si="0"/>
        <v>431110.9600000001</v>
      </c>
    </row>
    <row r="8" spans="1:9" ht="3" customHeight="1">
      <c r="A8" s="1"/>
      <c r="B8" s="1"/>
      <c r="C8" s="54"/>
      <c r="D8" s="54"/>
      <c r="E8" s="54"/>
      <c r="F8" s="54"/>
      <c r="G8" s="54"/>
      <c r="H8" s="54"/>
      <c r="I8" s="54"/>
    </row>
    <row r="9" spans="1:9" ht="15" customHeight="1">
      <c r="A9" s="44" t="s">
        <v>39</v>
      </c>
      <c r="B9" s="45">
        <v>111</v>
      </c>
      <c r="C9" s="49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49">
        <f>C9-H9</f>
        <v>0</v>
      </c>
    </row>
    <row r="10" spans="1:9" ht="15" customHeight="1" thickBot="1">
      <c r="A10" s="46" t="s">
        <v>40</v>
      </c>
      <c r="B10" s="45">
        <v>113</v>
      </c>
      <c r="C10" s="47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48">
        <f>C10-H10</f>
        <v>0</v>
      </c>
    </row>
    <row r="11" spans="1:9" ht="16.5" customHeight="1" thickBot="1">
      <c r="A11" s="156" t="s">
        <v>8</v>
      </c>
      <c r="B11" s="157"/>
      <c r="C11" s="56">
        <f>SUM(C9:C10)</f>
        <v>0</v>
      </c>
      <c r="D11" s="56">
        <f aca="true" t="shared" si="1" ref="D11:I11">SUM(D9:D10)</f>
        <v>0</v>
      </c>
      <c r="E11" s="56">
        <f t="shared" si="1"/>
        <v>0</v>
      </c>
      <c r="F11" s="56">
        <f t="shared" si="1"/>
        <v>0</v>
      </c>
      <c r="G11" s="56">
        <f t="shared" si="1"/>
        <v>0</v>
      </c>
      <c r="H11" s="56">
        <f t="shared" si="1"/>
        <v>0</v>
      </c>
      <c r="I11" s="56">
        <f t="shared" si="1"/>
        <v>0</v>
      </c>
    </row>
    <row r="12" spans="1:9" ht="3" customHeight="1">
      <c r="A12" s="1"/>
      <c r="B12" s="1"/>
      <c r="C12" s="54"/>
      <c r="D12" s="54"/>
      <c r="E12" s="54"/>
      <c r="F12" s="54"/>
      <c r="G12" s="54"/>
      <c r="H12" s="54"/>
      <c r="I12" s="54"/>
    </row>
    <row r="13" spans="1:9" ht="15">
      <c r="A13" s="174" t="s">
        <v>7</v>
      </c>
      <c r="B13" s="2">
        <v>220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f>SUM(D13,E13,F13,G13)</f>
        <v>0</v>
      </c>
      <c r="I13" s="49">
        <f aca="true" t="shared" si="2" ref="I13:I22">C13-D13</f>
        <v>0</v>
      </c>
    </row>
    <row r="14" spans="1:9" ht="15">
      <c r="A14" s="174"/>
      <c r="B14" s="3">
        <v>230</v>
      </c>
      <c r="C14" s="49">
        <v>2197941</v>
      </c>
      <c r="D14" s="49">
        <v>2048337.18</v>
      </c>
      <c r="E14" s="49">
        <v>67721.74</v>
      </c>
      <c r="F14" s="49">
        <v>0</v>
      </c>
      <c r="G14" s="49">
        <v>0</v>
      </c>
      <c r="H14" s="47">
        <f aca="true" t="shared" si="3" ref="H14:H22">SUM(D14,E14,F14,G14)</f>
        <v>2116058.92</v>
      </c>
      <c r="I14" s="48">
        <f t="shared" si="2"/>
        <v>149603.82000000007</v>
      </c>
    </row>
    <row r="15" spans="1:9" ht="15">
      <c r="A15" s="174"/>
      <c r="B15" s="3">
        <v>240</v>
      </c>
      <c r="C15" s="49">
        <v>102515</v>
      </c>
      <c r="D15" s="49">
        <v>51158.88</v>
      </c>
      <c r="E15" s="49">
        <v>29911.57</v>
      </c>
      <c r="F15" s="49">
        <v>0</v>
      </c>
      <c r="G15" s="49">
        <v>0</v>
      </c>
      <c r="H15" s="47">
        <f t="shared" si="3"/>
        <v>81070.45</v>
      </c>
      <c r="I15" s="48">
        <f t="shared" si="2"/>
        <v>51356.12</v>
      </c>
    </row>
    <row r="16" spans="1:9" ht="15">
      <c r="A16" s="174"/>
      <c r="B16" s="3">
        <v>250</v>
      </c>
      <c r="C16" s="49">
        <v>12925</v>
      </c>
      <c r="D16" s="49">
        <v>0</v>
      </c>
      <c r="E16" s="49">
        <v>0</v>
      </c>
      <c r="F16" s="49">
        <v>0</v>
      </c>
      <c r="G16" s="49">
        <v>0</v>
      </c>
      <c r="H16" s="47">
        <f t="shared" si="3"/>
        <v>0</v>
      </c>
      <c r="I16" s="48">
        <f t="shared" si="2"/>
        <v>12925</v>
      </c>
    </row>
    <row r="17" spans="1:9" ht="15">
      <c r="A17" s="174"/>
      <c r="B17" s="16">
        <v>271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47">
        <f t="shared" si="3"/>
        <v>0</v>
      </c>
      <c r="I17" s="48">
        <f t="shared" si="2"/>
        <v>0</v>
      </c>
    </row>
    <row r="18" spans="1:9" ht="15">
      <c r="A18" s="174"/>
      <c r="B18" s="3">
        <v>290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7">
        <f t="shared" si="3"/>
        <v>0</v>
      </c>
      <c r="I18" s="48">
        <f t="shared" si="2"/>
        <v>0</v>
      </c>
    </row>
    <row r="19" spans="1:9" ht="15">
      <c r="A19" s="174"/>
      <c r="B19" s="3">
        <v>361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7">
        <f t="shared" si="3"/>
        <v>0</v>
      </c>
      <c r="I19" s="48">
        <f t="shared" si="2"/>
        <v>0</v>
      </c>
    </row>
    <row r="20" spans="1:9" ht="15">
      <c r="A20" s="174"/>
      <c r="B20" s="3">
        <v>362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7">
        <f t="shared" si="3"/>
        <v>0</v>
      </c>
      <c r="I20" s="48">
        <f t="shared" si="2"/>
        <v>0</v>
      </c>
    </row>
    <row r="21" spans="1:9" ht="15">
      <c r="A21" s="174"/>
      <c r="B21" s="3">
        <v>363</v>
      </c>
      <c r="C21" s="49">
        <v>70000</v>
      </c>
      <c r="D21" s="49">
        <v>3500</v>
      </c>
      <c r="E21" s="49">
        <v>6200</v>
      </c>
      <c r="F21" s="49">
        <v>0</v>
      </c>
      <c r="G21" s="49">
        <v>0</v>
      </c>
      <c r="H21" s="47">
        <f t="shared" si="3"/>
        <v>9700</v>
      </c>
      <c r="I21" s="48">
        <f t="shared" si="2"/>
        <v>66500</v>
      </c>
    </row>
    <row r="22" spans="1:9" ht="15.75" thickBot="1">
      <c r="A22" s="175"/>
      <c r="B22" s="35">
        <v>450</v>
      </c>
      <c r="C22" s="58">
        <v>80000</v>
      </c>
      <c r="D22" s="58">
        <v>0</v>
      </c>
      <c r="E22" s="58">
        <v>0</v>
      </c>
      <c r="F22" s="58">
        <v>0</v>
      </c>
      <c r="G22" s="58">
        <v>0</v>
      </c>
      <c r="H22" s="59">
        <f t="shared" si="3"/>
        <v>0</v>
      </c>
      <c r="I22" s="48">
        <f t="shared" si="2"/>
        <v>80000</v>
      </c>
    </row>
    <row r="23" spans="1:9" ht="16.5" thickBot="1">
      <c r="A23" s="172" t="s">
        <v>8</v>
      </c>
      <c r="B23" s="173"/>
      <c r="C23" s="60">
        <f>SUM(C13:C22)</f>
        <v>2463381</v>
      </c>
      <c r="D23" s="60">
        <f aca="true" t="shared" si="4" ref="D23:I23">SUM(D13:D22)</f>
        <v>2102996.06</v>
      </c>
      <c r="E23" s="60">
        <f t="shared" si="4"/>
        <v>103833.31</v>
      </c>
      <c r="F23" s="60">
        <f t="shared" si="4"/>
        <v>0</v>
      </c>
      <c r="G23" s="60">
        <f t="shared" si="4"/>
        <v>0</v>
      </c>
      <c r="H23" s="60">
        <f t="shared" si="4"/>
        <v>2206829.37</v>
      </c>
      <c r="I23" s="60">
        <f t="shared" si="4"/>
        <v>360384.94000000006</v>
      </c>
    </row>
    <row r="24" spans="1:9" ht="18.75" thickBot="1">
      <c r="A24" s="170" t="s">
        <v>11</v>
      </c>
      <c r="B24" s="171"/>
      <c r="C24" s="61">
        <f>SUM(C23,C11,C7)</f>
        <v>3014504</v>
      </c>
      <c r="D24" s="61">
        <f aca="true" t="shared" si="5" ref="D24:I24">SUM(D23,D11,D7)</f>
        <v>2223008.1</v>
      </c>
      <c r="E24" s="61">
        <f t="shared" si="5"/>
        <v>256230.83</v>
      </c>
      <c r="F24" s="61">
        <f t="shared" si="5"/>
        <v>0</v>
      </c>
      <c r="G24" s="61">
        <f t="shared" si="5"/>
        <v>0</v>
      </c>
      <c r="H24" s="61">
        <f t="shared" si="5"/>
        <v>2479238.93</v>
      </c>
      <c r="I24" s="61">
        <f t="shared" si="5"/>
        <v>791495.9000000001</v>
      </c>
    </row>
    <row r="25" spans="1:9" ht="12" customHeight="1" thickBot="1">
      <c r="A25" s="1"/>
      <c r="B25" s="1"/>
      <c r="C25" s="54"/>
      <c r="D25" s="54"/>
      <c r="E25" s="54"/>
      <c r="F25" s="54"/>
      <c r="G25" s="54"/>
      <c r="H25" s="54"/>
      <c r="I25" s="54"/>
    </row>
    <row r="26" spans="1:9" ht="15">
      <c r="A26" s="167" t="s">
        <v>10</v>
      </c>
      <c r="B26" s="8">
        <v>111</v>
      </c>
      <c r="C26" s="62">
        <v>5056002</v>
      </c>
      <c r="D26" s="62">
        <v>1565915.59</v>
      </c>
      <c r="E26" s="62">
        <v>1846274.57</v>
      </c>
      <c r="F26" s="62">
        <v>0</v>
      </c>
      <c r="G26" s="62">
        <v>0</v>
      </c>
      <c r="H26" s="62">
        <f>SUM(D26,E26,F26,G26)</f>
        <v>3412190.16</v>
      </c>
      <c r="I26" s="63">
        <f>C26-H26</f>
        <v>1643811.8399999999</v>
      </c>
    </row>
    <row r="27" spans="1:9" ht="15">
      <c r="A27" s="168"/>
      <c r="B27" s="2">
        <v>112</v>
      </c>
      <c r="C27" s="49">
        <v>705356</v>
      </c>
      <c r="D27" s="49">
        <v>141527.5</v>
      </c>
      <c r="E27" s="49">
        <v>201949.35</v>
      </c>
      <c r="F27" s="49">
        <v>0</v>
      </c>
      <c r="G27" s="49">
        <v>0</v>
      </c>
      <c r="H27" s="49">
        <f>SUM(D27,E27,F27,G27)</f>
        <v>343476.85</v>
      </c>
      <c r="I27" s="48">
        <f>C27-H27</f>
        <v>361879.15</v>
      </c>
    </row>
    <row r="28" spans="1:9" ht="15">
      <c r="A28" s="168"/>
      <c r="B28" s="2">
        <v>113</v>
      </c>
      <c r="C28" s="49">
        <v>1722514</v>
      </c>
      <c r="D28" s="49">
        <v>408718.7</v>
      </c>
      <c r="E28" s="49">
        <v>499871.26</v>
      </c>
      <c r="F28" s="49">
        <v>0</v>
      </c>
      <c r="G28" s="49">
        <v>0</v>
      </c>
      <c r="H28" s="49">
        <f>SUM(D28,E28,F28,G28)</f>
        <v>908589.96</v>
      </c>
      <c r="I28" s="48">
        <f>C28-H28</f>
        <v>813924.04</v>
      </c>
    </row>
    <row r="29" spans="1:9" ht="15.75" thickBot="1">
      <c r="A29" s="169"/>
      <c r="B29" s="43">
        <v>114</v>
      </c>
      <c r="C29" s="52">
        <v>0</v>
      </c>
      <c r="D29" s="52">
        <v>0</v>
      </c>
      <c r="E29" s="52"/>
      <c r="F29" s="52"/>
      <c r="G29" s="52"/>
      <c r="H29" s="49">
        <f>SUM(D29,E29,F29,G29)</f>
        <v>0</v>
      </c>
      <c r="I29" s="78">
        <f>C29-H29</f>
        <v>0</v>
      </c>
    </row>
    <row r="30" spans="1:9" ht="16.5" thickBot="1">
      <c r="A30" s="156" t="s">
        <v>8</v>
      </c>
      <c r="B30" s="157"/>
      <c r="C30" s="64">
        <f aca="true" t="shared" si="6" ref="C30:I30">SUM(C26:C29)</f>
        <v>7483872</v>
      </c>
      <c r="D30" s="64">
        <f t="shared" si="6"/>
        <v>2116161.79</v>
      </c>
      <c r="E30" s="64">
        <f t="shared" si="6"/>
        <v>2548095.18</v>
      </c>
      <c r="F30" s="64">
        <f t="shared" si="6"/>
        <v>0</v>
      </c>
      <c r="G30" s="64">
        <f t="shared" si="6"/>
        <v>0</v>
      </c>
      <c r="H30" s="64">
        <f t="shared" si="6"/>
        <v>4664256.970000001</v>
      </c>
      <c r="I30" s="64">
        <f t="shared" si="6"/>
        <v>2819615.03</v>
      </c>
    </row>
    <row r="31" spans="1:9" ht="3" customHeight="1">
      <c r="A31" s="10"/>
      <c r="B31" s="10"/>
      <c r="C31" s="66"/>
      <c r="D31" s="66"/>
      <c r="E31" s="66"/>
      <c r="F31" s="66"/>
      <c r="G31" s="66"/>
      <c r="H31" s="66"/>
      <c r="I31" s="66"/>
    </row>
    <row r="32" spans="1:9" ht="16.5" thickBot="1">
      <c r="A32" s="9" t="s">
        <v>7</v>
      </c>
      <c r="B32" s="2">
        <v>290</v>
      </c>
      <c r="C32" s="49">
        <v>79800</v>
      </c>
      <c r="D32" s="49">
        <v>66150</v>
      </c>
      <c r="E32" s="49">
        <v>0</v>
      </c>
      <c r="F32" s="49">
        <v>0</v>
      </c>
      <c r="G32" s="49">
        <v>0</v>
      </c>
      <c r="H32" s="47">
        <f>SUM(D32)</f>
        <v>66150</v>
      </c>
      <c r="I32" s="47">
        <f>C32-H32</f>
        <v>13650</v>
      </c>
    </row>
    <row r="33" spans="1:9" ht="18.75" thickBot="1">
      <c r="A33" s="170" t="s">
        <v>11</v>
      </c>
      <c r="B33" s="171"/>
      <c r="C33" s="61">
        <f aca="true" t="shared" si="7" ref="C33:I33">SUM(C32,C30)</f>
        <v>7563672</v>
      </c>
      <c r="D33" s="61">
        <f t="shared" si="7"/>
        <v>2182311.79</v>
      </c>
      <c r="E33" s="61">
        <f t="shared" si="7"/>
        <v>2548095.18</v>
      </c>
      <c r="F33" s="61">
        <f t="shared" si="7"/>
        <v>0</v>
      </c>
      <c r="G33" s="61">
        <f t="shared" si="7"/>
        <v>0</v>
      </c>
      <c r="H33" s="83">
        <f>SUM(H32)</f>
        <v>66150</v>
      </c>
      <c r="I33" s="67">
        <f t="shared" si="7"/>
        <v>2833265.03</v>
      </c>
    </row>
    <row r="34" spans="1:9" ht="12" customHeight="1" thickBot="1">
      <c r="A34" s="1"/>
      <c r="B34" s="1"/>
      <c r="C34" s="54"/>
      <c r="D34" s="54"/>
      <c r="E34" s="54"/>
      <c r="F34" s="54"/>
      <c r="G34" s="54"/>
      <c r="H34" s="54"/>
      <c r="I34" s="54"/>
    </row>
    <row r="35" spans="1:9" ht="15">
      <c r="A35" s="149" t="s">
        <v>12</v>
      </c>
      <c r="B35" s="8">
        <v>111</v>
      </c>
      <c r="C35" s="62">
        <v>2018793</v>
      </c>
      <c r="D35" s="62">
        <v>358333.04</v>
      </c>
      <c r="E35" s="62">
        <v>440979.05</v>
      </c>
      <c r="F35" s="62">
        <v>0</v>
      </c>
      <c r="G35" s="62">
        <v>0</v>
      </c>
      <c r="H35" s="62">
        <f>SUM(D35,E35,F35,G35)</f>
        <v>799312.09</v>
      </c>
      <c r="I35" s="63">
        <f>C35-H35</f>
        <v>1219480.9100000001</v>
      </c>
    </row>
    <row r="36" spans="1:9" ht="15">
      <c r="A36" s="150"/>
      <c r="B36" s="2">
        <v>112</v>
      </c>
      <c r="C36" s="49">
        <v>233982</v>
      </c>
      <c r="D36" s="49">
        <v>37223</v>
      </c>
      <c r="E36" s="49">
        <v>48823.41</v>
      </c>
      <c r="F36" s="49">
        <v>0</v>
      </c>
      <c r="G36" s="49">
        <v>0</v>
      </c>
      <c r="H36" s="47">
        <f>SUM(D36,E36,F36,G36)</f>
        <v>86046.41</v>
      </c>
      <c r="I36" s="48">
        <f>C36-H36</f>
        <v>147935.59</v>
      </c>
    </row>
    <row r="37" spans="1:9" ht="15">
      <c r="A37" s="150"/>
      <c r="B37" s="2">
        <v>113</v>
      </c>
      <c r="C37" s="49">
        <v>686828</v>
      </c>
      <c r="D37" s="49">
        <v>97976.57</v>
      </c>
      <c r="E37" s="49">
        <v>121257.18</v>
      </c>
      <c r="F37" s="49">
        <v>0</v>
      </c>
      <c r="G37" s="49">
        <v>0</v>
      </c>
      <c r="H37" s="47">
        <f>SUM(D37,E37,F37,G37)</f>
        <v>219233.75</v>
      </c>
      <c r="I37" s="48">
        <f>C37-H37</f>
        <v>467594.25</v>
      </c>
    </row>
    <row r="38" spans="1:9" ht="15.75" thickBot="1">
      <c r="A38" s="151"/>
      <c r="B38" s="76">
        <v>114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78">
        <f>C38-H38</f>
        <v>0</v>
      </c>
    </row>
    <row r="39" spans="1:9" ht="18.75" thickBot="1">
      <c r="A39" s="170" t="s">
        <v>11</v>
      </c>
      <c r="B39" s="171"/>
      <c r="C39" s="61">
        <f>SUM(C35:C38)</f>
        <v>2939603</v>
      </c>
      <c r="D39" s="61">
        <f>SUM(D35:D38)</f>
        <v>493532.61</v>
      </c>
      <c r="E39" s="61">
        <f>SUM(E35:E37)</f>
        <v>611059.6399999999</v>
      </c>
      <c r="F39" s="61">
        <f>SUM(F35:F37)</f>
        <v>0</v>
      </c>
      <c r="G39" s="61">
        <f>SUM(G35:G37)</f>
        <v>0</v>
      </c>
      <c r="H39" s="61">
        <f>SUM(H35:H37)</f>
        <v>1104592.25</v>
      </c>
      <c r="I39" s="67">
        <f>SUM(I35:I37)</f>
        <v>1835010.7500000002</v>
      </c>
    </row>
    <row r="40" spans="1:9" ht="18">
      <c r="A40" s="41"/>
      <c r="B40" s="42"/>
      <c r="C40" s="70"/>
      <c r="D40" s="70"/>
      <c r="E40" s="70"/>
      <c r="F40" s="70"/>
      <c r="G40" s="70"/>
      <c r="H40" s="70"/>
      <c r="I40" s="70"/>
    </row>
    <row r="41" spans="1:9" ht="12" customHeight="1" thickBot="1">
      <c r="A41" s="1"/>
      <c r="B41" s="1"/>
      <c r="C41" s="68"/>
      <c r="D41" s="68"/>
      <c r="E41" s="68"/>
      <c r="F41" s="68"/>
      <c r="G41" s="68"/>
      <c r="H41" s="68"/>
      <c r="I41" s="68"/>
    </row>
    <row r="42" spans="1:9" ht="15">
      <c r="A42" s="176" t="s">
        <v>13</v>
      </c>
      <c r="B42" s="8">
        <v>111</v>
      </c>
      <c r="C42" s="62">
        <v>378669</v>
      </c>
      <c r="D42" s="62">
        <v>44037.41</v>
      </c>
      <c r="E42" s="62">
        <v>69628.97</v>
      </c>
      <c r="F42" s="62">
        <v>0</v>
      </c>
      <c r="G42" s="62">
        <v>0</v>
      </c>
      <c r="H42" s="62">
        <f>SUM(D42,E42,F42,G42)</f>
        <v>113666.38</v>
      </c>
      <c r="I42" s="63">
        <f>C42-H42</f>
        <v>265002.62</v>
      </c>
    </row>
    <row r="43" spans="1:9" ht="15">
      <c r="A43" s="177"/>
      <c r="B43" s="2">
        <v>112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7">
        <f>SUM(D43,E43,F43,G43)</f>
        <v>0</v>
      </c>
      <c r="I43" s="48">
        <f>C43-H43</f>
        <v>0</v>
      </c>
    </row>
    <row r="44" spans="1:9" ht="15">
      <c r="A44" s="177"/>
      <c r="B44" s="2">
        <v>113</v>
      </c>
      <c r="C44" s="49">
        <v>125046</v>
      </c>
      <c r="D44" s="49">
        <v>12545.89</v>
      </c>
      <c r="E44" s="49">
        <v>18225.86</v>
      </c>
      <c r="F44" s="49">
        <v>0</v>
      </c>
      <c r="G44" s="49">
        <v>0</v>
      </c>
      <c r="H44" s="49">
        <f>SUM(D44,E44,F44,G44)</f>
        <v>30771.75</v>
      </c>
      <c r="I44" s="48">
        <f>C44-H44</f>
        <v>94274.25</v>
      </c>
    </row>
    <row r="45" spans="1:9" ht="15.75" thickBot="1">
      <c r="A45" s="151"/>
      <c r="B45" s="77">
        <v>114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78">
        <f>C45-H45</f>
        <v>0</v>
      </c>
    </row>
    <row r="46" spans="1:9" ht="18.75" thickBot="1">
      <c r="A46" s="170" t="s">
        <v>11</v>
      </c>
      <c r="B46" s="171"/>
      <c r="C46" s="61">
        <f>SUM(C42:C45)</f>
        <v>503715</v>
      </c>
      <c r="D46" s="61">
        <f>SUM(D42:D45)</f>
        <v>56583.3</v>
      </c>
      <c r="E46" s="61">
        <f>SUM(E42:E44)</f>
        <v>87854.83</v>
      </c>
      <c r="F46" s="61">
        <f>SUM(F42:F44)</f>
        <v>0</v>
      </c>
      <c r="G46" s="61">
        <f>SUM(G42:G44)</f>
        <v>0</v>
      </c>
      <c r="H46" s="61">
        <f>SUM(H42:H44)</f>
        <v>144438.13</v>
      </c>
      <c r="I46" s="67">
        <f>SUM(I42:I45)</f>
        <v>359276.87</v>
      </c>
    </row>
    <row r="47" spans="1:9" ht="18.75" thickBot="1">
      <c r="A47" s="30"/>
      <c r="B47" s="31"/>
      <c r="C47" s="69"/>
      <c r="D47" s="69"/>
      <c r="E47" s="69"/>
      <c r="F47" s="69"/>
      <c r="G47" s="69"/>
      <c r="H47" s="69"/>
      <c r="I47" s="69"/>
    </row>
    <row r="48" spans="1:9" ht="15">
      <c r="A48" s="167" t="s">
        <v>14</v>
      </c>
      <c r="B48" s="8">
        <v>111</v>
      </c>
      <c r="C48" s="62">
        <v>159699</v>
      </c>
      <c r="D48" s="62">
        <v>37502.91</v>
      </c>
      <c r="E48" s="62">
        <v>40366.01</v>
      </c>
      <c r="F48" s="62">
        <v>0</v>
      </c>
      <c r="G48" s="62">
        <v>0</v>
      </c>
      <c r="H48" s="62">
        <f>SUM(D48,E48,F48,G48)</f>
        <v>77868.92000000001</v>
      </c>
      <c r="I48" s="63">
        <f>C48-H48</f>
        <v>81830.07999999999</v>
      </c>
    </row>
    <row r="49" spans="1:9" ht="15">
      <c r="A49" s="168"/>
      <c r="B49" s="2">
        <v>112</v>
      </c>
      <c r="C49" s="49">
        <v>2292</v>
      </c>
      <c r="D49" s="49">
        <v>903.15</v>
      </c>
      <c r="E49" s="49">
        <v>0</v>
      </c>
      <c r="F49" s="49">
        <v>0</v>
      </c>
      <c r="G49" s="49">
        <v>0</v>
      </c>
      <c r="H49" s="47">
        <f>SUM(D49,E49,F49,G49)</f>
        <v>903.15</v>
      </c>
      <c r="I49" s="48">
        <f>C49-H49</f>
        <v>1388.85</v>
      </c>
    </row>
    <row r="50" spans="1:9" ht="15">
      <c r="A50" s="168"/>
      <c r="B50" s="2">
        <v>113</v>
      </c>
      <c r="C50" s="49">
        <v>50562</v>
      </c>
      <c r="D50" s="49">
        <v>10745.48</v>
      </c>
      <c r="E50" s="49">
        <v>10899.51</v>
      </c>
      <c r="F50" s="49">
        <v>0</v>
      </c>
      <c r="G50" s="49">
        <v>0</v>
      </c>
      <c r="H50" s="49">
        <f>SUM(D50,E50,F50,G50)</f>
        <v>21644.989999999998</v>
      </c>
      <c r="I50" s="48">
        <f>C50-H50</f>
        <v>28917.010000000002</v>
      </c>
    </row>
    <row r="51" spans="1:9" ht="15.75" thickBot="1">
      <c r="A51" s="169"/>
      <c r="B51" s="77">
        <v>114</v>
      </c>
      <c r="C51" s="58">
        <v>0</v>
      </c>
      <c r="D51" s="49">
        <v>0</v>
      </c>
      <c r="E51" s="49">
        <v>0</v>
      </c>
      <c r="F51" s="49">
        <v>0</v>
      </c>
      <c r="G51" s="49">
        <v>0</v>
      </c>
      <c r="H51" s="49">
        <f>SUM(D51,E51,F51,G51)</f>
        <v>0</v>
      </c>
      <c r="I51" s="78">
        <f>C51-H51</f>
        <v>0</v>
      </c>
    </row>
    <row r="52" spans="1:9" ht="18.75" thickBot="1">
      <c r="A52" s="170" t="s">
        <v>11</v>
      </c>
      <c r="B52" s="171"/>
      <c r="C52" s="61">
        <f>SUM(C48:C51)</f>
        <v>212553</v>
      </c>
      <c r="D52" s="61">
        <f>SUM(D48:D50)</f>
        <v>49151.54000000001</v>
      </c>
      <c r="E52" s="61">
        <f>SUM(E48:E50)</f>
        <v>51265.520000000004</v>
      </c>
      <c r="F52" s="61">
        <f>SUM(F48:F50)</f>
        <v>0</v>
      </c>
      <c r="G52" s="61">
        <f>SUM(G48:G50)</f>
        <v>0</v>
      </c>
      <c r="H52" s="61">
        <f>SUM(H48:H50)</f>
        <v>100417.06</v>
      </c>
      <c r="I52" s="67">
        <f>SUM(I48:I51)</f>
        <v>112135.94</v>
      </c>
    </row>
    <row r="53" spans="3:9" ht="12" customHeight="1" thickBot="1">
      <c r="C53" s="71"/>
      <c r="D53" s="71"/>
      <c r="E53" s="71"/>
      <c r="F53" s="71"/>
      <c r="G53" s="71"/>
      <c r="H53" s="71"/>
      <c r="I53" s="71"/>
    </row>
    <row r="54" spans="1:9" ht="15">
      <c r="A54" s="149" t="s">
        <v>15</v>
      </c>
      <c r="B54" s="8">
        <v>111</v>
      </c>
      <c r="C54" s="62">
        <v>430847</v>
      </c>
      <c r="D54" s="62">
        <v>91529.74</v>
      </c>
      <c r="E54" s="62">
        <v>114257.81</v>
      </c>
      <c r="F54" s="62">
        <v>0</v>
      </c>
      <c r="G54" s="62">
        <v>0</v>
      </c>
      <c r="H54" s="62">
        <f>SUM(D54,E54,F54,G54)</f>
        <v>205787.55</v>
      </c>
      <c r="I54" s="63">
        <f>C54-H54</f>
        <v>225059.45</v>
      </c>
    </row>
    <row r="55" spans="1:9" ht="15">
      <c r="A55" s="150"/>
      <c r="B55" s="2">
        <v>112</v>
      </c>
      <c r="C55" s="49">
        <v>18193</v>
      </c>
      <c r="D55" s="49">
        <v>3836.56</v>
      </c>
      <c r="E55" s="49">
        <v>4192.69</v>
      </c>
      <c r="F55" s="49">
        <v>0</v>
      </c>
      <c r="G55" s="49">
        <v>0</v>
      </c>
      <c r="H55" s="47">
        <f>SUM(D55,E55,F55,G55)</f>
        <v>8029.25</v>
      </c>
      <c r="I55" s="48">
        <f>C55-H55</f>
        <v>10163.75</v>
      </c>
    </row>
    <row r="56" spans="1:9" ht="15">
      <c r="A56" s="150"/>
      <c r="B56" s="2">
        <v>113</v>
      </c>
      <c r="C56" s="49">
        <v>145948</v>
      </c>
      <c r="D56" s="49">
        <v>25837</v>
      </c>
      <c r="E56" s="49">
        <v>31499.62</v>
      </c>
      <c r="F56" s="49">
        <v>0</v>
      </c>
      <c r="G56" s="49">
        <v>0</v>
      </c>
      <c r="H56" s="47">
        <f>SUM(D56,E56,F56,G57)</f>
        <v>57336.619999999995</v>
      </c>
      <c r="I56" s="48">
        <f>C56-H56</f>
        <v>88611.38</v>
      </c>
    </row>
    <row r="57" spans="1:9" ht="15.75" thickBot="1">
      <c r="A57" s="151"/>
      <c r="B57" s="77">
        <v>114</v>
      </c>
      <c r="C57" s="58">
        <v>0</v>
      </c>
      <c r="D57" s="58">
        <v>0</v>
      </c>
      <c r="E57" s="49">
        <v>0</v>
      </c>
      <c r="F57" s="49">
        <v>0</v>
      </c>
      <c r="G57" s="49">
        <v>0</v>
      </c>
      <c r="H57" s="47">
        <f>SUM(D57,E57,F57,G58)</f>
        <v>0</v>
      </c>
      <c r="I57" s="78">
        <f>C57-H57</f>
        <v>0</v>
      </c>
    </row>
    <row r="58" spans="1:9" ht="18.75" thickBot="1">
      <c r="A58" s="170" t="s">
        <v>11</v>
      </c>
      <c r="B58" s="171"/>
      <c r="C58" s="61">
        <f>SUM(C54:C57)</f>
        <v>594988</v>
      </c>
      <c r="D58" s="61">
        <f>SUM(D54:D57)</f>
        <v>121203.3</v>
      </c>
      <c r="E58" s="61">
        <f>SUM(E54:E56)</f>
        <v>149950.12</v>
      </c>
      <c r="F58" s="61">
        <f>SUM(F54:F56)</f>
        <v>0</v>
      </c>
      <c r="G58" s="61">
        <f>SUM(G54:G57)</f>
        <v>0</v>
      </c>
      <c r="H58" s="61">
        <f>SUM(H54:H56)</f>
        <v>271153.42</v>
      </c>
      <c r="I58" s="67">
        <f>SUM(I54:I57)</f>
        <v>323834.58</v>
      </c>
    </row>
    <row r="59" spans="3:9" ht="12" customHeight="1" thickBot="1">
      <c r="C59" s="71"/>
      <c r="D59" s="71"/>
      <c r="E59" s="71"/>
      <c r="F59" s="71"/>
      <c r="G59" s="71"/>
      <c r="H59" s="71"/>
      <c r="I59" s="71"/>
    </row>
    <row r="60" spans="1:9" ht="15">
      <c r="A60" s="178" t="s">
        <v>44</v>
      </c>
      <c r="B60" s="11">
        <v>220</v>
      </c>
      <c r="C60" s="49">
        <v>5000</v>
      </c>
      <c r="D60" s="49">
        <v>4025.32</v>
      </c>
      <c r="E60" s="49">
        <v>0</v>
      </c>
      <c r="F60" s="49">
        <v>0</v>
      </c>
      <c r="G60" s="49"/>
      <c r="H60" s="49">
        <f>SUM(D60,E60,F60,G60)</f>
        <v>4025.32</v>
      </c>
      <c r="I60" s="49">
        <f>C60-H60</f>
        <v>974.6799999999998</v>
      </c>
    </row>
    <row r="61" spans="1:9" ht="15.75" thickBot="1">
      <c r="A61" s="179"/>
      <c r="B61" s="11">
        <v>230</v>
      </c>
      <c r="C61" s="49">
        <v>671457</v>
      </c>
      <c r="D61" s="49">
        <v>62779.96</v>
      </c>
      <c r="E61" s="49">
        <v>118587.18</v>
      </c>
      <c r="F61" s="49">
        <v>0</v>
      </c>
      <c r="G61" s="49"/>
      <c r="H61" s="47">
        <f>SUM(D61,E61,F61,G61)</f>
        <v>181367.13999999998</v>
      </c>
      <c r="I61" s="47">
        <f>C61-H61</f>
        <v>490089.86</v>
      </c>
    </row>
    <row r="62" spans="1:9" ht="16.5" thickBot="1">
      <c r="A62" s="180" t="s">
        <v>16</v>
      </c>
      <c r="B62" s="181"/>
      <c r="C62" s="64">
        <f aca="true" t="shared" si="8" ref="C62:I62">SUM(C60:C61)</f>
        <v>676457</v>
      </c>
      <c r="D62" s="64">
        <f t="shared" si="8"/>
        <v>66805.28</v>
      </c>
      <c r="E62" s="64">
        <f t="shared" si="8"/>
        <v>118587.18</v>
      </c>
      <c r="F62" s="64">
        <f t="shared" si="8"/>
        <v>0</v>
      </c>
      <c r="G62" s="64">
        <f t="shared" si="8"/>
        <v>0</v>
      </c>
      <c r="H62" s="64">
        <f t="shared" si="8"/>
        <v>185392.46</v>
      </c>
      <c r="I62" s="65">
        <f t="shared" si="8"/>
        <v>491064.54</v>
      </c>
    </row>
    <row r="63" spans="1:9" ht="16.5" thickBot="1">
      <c r="A63" s="18"/>
      <c r="B63" s="18"/>
      <c r="C63" s="72"/>
      <c r="D63" s="72"/>
      <c r="E63" s="72"/>
      <c r="F63" s="72"/>
      <c r="G63" s="72"/>
      <c r="H63" s="72"/>
      <c r="I63" s="72"/>
    </row>
    <row r="64" spans="1:9" ht="15.75" customHeight="1" thickBot="1">
      <c r="A64" s="20" t="s">
        <v>42</v>
      </c>
      <c r="B64" s="11">
        <v>230</v>
      </c>
      <c r="C64" s="49">
        <v>2000000</v>
      </c>
      <c r="D64" s="49"/>
      <c r="E64" s="49">
        <v>1310391.96</v>
      </c>
      <c r="F64" s="49">
        <v>0</v>
      </c>
      <c r="G64" s="49">
        <v>0</v>
      </c>
      <c r="H64" s="49">
        <f>SUM(D64,E64,F64,G64)</f>
        <v>1310391.96</v>
      </c>
      <c r="I64" s="58">
        <f>C64-H64</f>
        <v>689608.04</v>
      </c>
    </row>
    <row r="65" spans="1:9" ht="15.75" customHeight="1" thickBot="1">
      <c r="A65" s="126"/>
      <c r="B65" s="127"/>
      <c r="C65" s="52"/>
      <c r="D65" s="52"/>
      <c r="E65" s="52"/>
      <c r="F65" s="52"/>
      <c r="G65" s="52"/>
      <c r="H65" s="52"/>
      <c r="I65" s="128"/>
    </row>
    <row r="66" spans="1:9" ht="16.5" thickBot="1">
      <c r="A66" s="180" t="s">
        <v>16</v>
      </c>
      <c r="B66" s="181"/>
      <c r="C66" s="64">
        <f aca="true" t="shared" si="9" ref="C66:I66">SUM(C64:C64)</f>
        <v>2000000</v>
      </c>
      <c r="D66" s="64">
        <f t="shared" si="9"/>
        <v>0</v>
      </c>
      <c r="E66" s="64">
        <f t="shared" si="9"/>
        <v>1310391.96</v>
      </c>
      <c r="F66" s="64">
        <f t="shared" si="9"/>
        <v>0</v>
      </c>
      <c r="G66" s="64">
        <f t="shared" si="9"/>
        <v>0</v>
      </c>
      <c r="H66" s="64">
        <f t="shared" si="9"/>
        <v>1310391.96</v>
      </c>
      <c r="I66" s="65">
        <f t="shared" si="9"/>
        <v>689608.04</v>
      </c>
    </row>
    <row r="67" spans="1:9" ht="12" customHeight="1" thickBot="1">
      <c r="A67" s="18"/>
      <c r="B67" s="18"/>
      <c r="C67" s="72"/>
      <c r="D67" s="72"/>
      <c r="E67" s="72"/>
      <c r="F67" s="72"/>
      <c r="G67" s="72"/>
      <c r="H67" s="72"/>
      <c r="I67" s="72"/>
    </row>
    <row r="68" spans="1:9" ht="33" customHeight="1" thickBot="1">
      <c r="A68" s="130" t="s">
        <v>24</v>
      </c>
      <c r="B68" s="19">
        <v>233</v>
      </c>
      <c r="C68" s="129" t="s">
        <v>45</v>
      </c>
      <c r="D68" s="73">
        <v>0</v>
      </c>
      <c r="E68" s="73">
        <v>0</v>
      </c>
      <c r="F68" s="73">
        <v>0</v>
      </c>
      <c r="G68" s="73">
        <v>0</v>
      </c>
      <c r="H68" s="73">
        <f>SUM(D68,E68,F68,G68)</f>
        <v>0</v>
      </c>
      <c r="I68" s="74"/>
    </row>
    <row r="69" spans="1:9" ht="16.5" thickBot="1">
      <c r="A69" s="180" t="s">
        <v>16</v>
      </c>
      <c r="B69" s="181"/>
      <c r="C69" s="64">
        <f>SUM(C68:C68)</f>
        <v>0</v>
      </c>
      <c r="D69" s="64">
        <f>SUM(D68:D68)</f>
        <v>0</v>
      </c>
      <c r="E69" s="64">
        <f>SUM(E68:E68)</f>
        <v>0</v>
      </c>
      <c r="F69" s="64">
        <v>0</v>
      </c>
      <c r="G69" s="64">
        <v>0</v>
      </c>
      <c r="H69" s="64">
        <f>SUM(H68:H68)</f>
        <v>0</v>
      </c>
      <c r="I69" s="65"/>
    </row>
    <row r="70" spans="1:9" ht="12" customHeight="1" thickBot="1">
      <c r="A70" s="18"/>
      <c r="B70" s="18"/>
      <c r="C70" s="72"/>
      <c r="D70" s="72"/>
      <c r="E70" s="72"/>
      <c r="F70" s="72"/>
      <c r="G70" s="72"/>
      <c r="H70" s="72"/>
      <c r="I70" s="72"/>
    </row>
    <row r="71" spans="1:9" ht="15.75" customHeight="1">
      <c r="A71" s="178" t="s">
        <v>25</v>
      </c>
      <c r="B71" s="19">
        <v>240</v>
      </c>
      <c r="C71" s="73">
        <v>96000</v>
      </c>
      <c r="D71" s="73">
        <v>38116</v>
      </c>
      <c r="E71" s="73">
        <v>3708</v>
      </c>
      <c r="F71" s="73">
        <v>0</v>
      </c>
      <c r="G71" s="73">
        <v>0</v>
      </c>
      <c r="H71" s="49">
        <f>SUM(D71,E71,F71,G71)</f>
        <v>41824</v>
      </c>
      <c r="I71" s="73">
        <f>C71-H71</f>
        <v>54176</v>
      </c>
    </row>
    <row r="72" spans="1:9" ht="15.75" customHeight="1">
      <c r="A72" s="179"/>
      <c r="B72" s="19">
        <v>250</v>
      </c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49">
        <f>SUM(D72,E72,F72,G72)</f>
        <v>0</v>
      </c>
      <c r="I72" s="75">
        <f>C72-H72</f>
        <v>0</v>
      </c>
    </row>
    <row r="73" spans="1:9" ht="15.75" customHeight="1" thickBot="1">
      <c r="A73" s="179"/>
      <c r="B73" s="19">
        <v>450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49">
        <f>SUM(D73,E73,F73,G73)</f>
        <v>0</v>
      </c>
      <c r="I73" s="75">
        <f>C73-H73</f>
        <v>0</v>
      </c>
    </row>
    <row r="74" spans="1:9" ht="16.5" thickBot="1">
      <c r="A74" s="180" t="s">
        <v>16</v>
      </c>
      <c r="B74" s="181"/>
      <c r="C74" s="64">
        <f aca="true" t="shared" si="10" ref="C74:I74">SUM(C71:C73)</f>
        <v>96000</v>
      </c>
      <c r="D74" s="64">
        <f t="shared" si="10"/>
        <v>38116</v>
      </c>
      <c r="E74" s="64">
        <f t="shared" si="10"/>
        <v>3708</v>
      </c>
      <c r="F74" s="64">
        <f t="shared" si="10"/>
        <v>0</v>
      </c>
      <c r="G74" s="64">
        <f t="shared" si="10"/>
        <v>0</v>
      </c>
      <c r="H74" s="64">
        <f t="shared" si="10"/>
        <v>41824</v>
      </c>
      <c r="I74" s="65">
        <f t="shared" si="10"/>
        <v>54176</v>
      </c>
    </row>
    <row r="75" spans="1:9" ht="15.75">
      <c r="A75" s="18"/>
      <c r="B75" s="18"/>
      <c r="C75" s="72"/>
      <c r="D75" s="72"/>
      <c r="E75" s="72"/>
      <c r="F75" s="72"/>
      <c r="G75" s="72"/>
      <c r="H75" s="72"/>
      <c r="I75" s="72"/>
    </row>
    <row r="76" spans="1:9" ht="15.75">
      <c r="A76" s="18"/>
      <c r="B76" s="18"/>
      <c r="C76" s="72"/>
      <c r="D76" s="72"/>
      <c r="E76" s="72"/>
      <c r="F76" s="72"/>
      <c r="G76" s="72"/>
      <c r="H76" s="72"/>
      <c r="I76" s="72"/>
    </row>
    <row r="77" spans="1:9" ht="12" customHeight="1" thickBot="1">
      <c r="A77" s="18"/>
      <c r="B77" s="18"/>
      <c r="C77" s="72"/>
      <c r="D77" s="72"/>
      <c r="E77" s="72"/>
      <c r="F77" s="72"/>
      <c r="G77" s="72"/>
      <c r="H77" s="72"/>
      <c r="I77" s="72"/>
    </row>
    <row r="78" spans="1:9" ht="42" customHeight="1" thickBot="1">
      <c r="A78" s="21" t="s">
        <v>26</v>
      </c>
      <c r="B78" s="19">
        <v>230</v>
      </c>
      <c r="C78" s="73">
        <v>915203</v>
      </c>
      <c r="D78" s="73">
        <v>645702.5</v>
      </c>
      <c r="E78" s="73">
        <v>56300.97</v>
      </c>
      <c r="F78" s="73">
        <v>0</v>
      </c>
      <c r="G78" s="73">
        <v>0</v>
      </c>
      <c r="H78" s="73">
        <f>SUM(D78,E78,F78,G78)</f>
        <v>702003.47</v>
      </c>
      <c r="I78" s="74">
        <f>C78-H78</f>
        <v>213199.53000000003</v>
      </c>
    </row>
    <row r="79" spans="1:9" ht="16.5" thickBot="1">
      <c r="A79" s="180" t="s">
        <v>16</v>
      </c>
      <c r="B79" s="181"/>
      <c r="C79" s="64">
        <f aca="true" t="shared" si="11" ref="C79:I79">SUM(C78:C78)</f>
        <v>915203</v>
      </c>
      <c r="D79" s="64">
        <f t="shared" si="11"/>
        <v>645702.5</v>
      </c>
      <c r="E79" s="64">
        <f t="shared" si="11"/>
        <v>56300.97</v>
      </c>
      <c r="F79" s="64">
        <f t="shared" si="11"/>
        <v>0</v>
      </c>
      <c r="G79" s="64">
        <f t="shared" si="11"/>
        <v>0</v>
      </c>
      <c r="H79" s="64">
        <f t="shared" si="11"/>
        <v>702003.47</v>
      </c>
      <c r="I79" s="65">
        <f t="shared" si="11"/>
        <v>213199.53000000003</v>
      </c>
    </row>
    <row r="80" spans="1:9" ht="12" customHeight="1" thickBot="1">
      <c r="A80" s="18"/>
      <c r="B80" s="18"/>
      <c r="C80" s="72"/>
      <c r="D80" s="72"/>
      <c r="E80" s="72"/>
      <c r="F80" s="72"/>
      <c r="G80" s="72"/>
      <c r="H80" s="72"/>
      <c r="I80" s="72"/>
    </row>
    <row r="81" spans="1:9" ht="18.75" thickBot="1">
      <c r="A81" s="170" t="s">
        <v>27</v>
      </c>
      <c r="B81" s="171"/>
      <c r="C81" s="61">
        <f aca="true" t="shared" si="12" ref="C81:I81">SUM(C79,C74,C69,C66,C62,C58,C52,C46,C39,C33,C24)</f>
        <v>18516695</v>
      </c>
      <c r="D81" s="61">
        <f t="shared" si="12"/>
        <v>5876414.42</v>
      </c>
      <c r="E81" s="61">
        <f t="shared" si="12"/>
        <v>5193444.23</v>
      </c>
      <c r="F81" s="61">
        <f t="shared" si="12"/>
        <v>0</v>
      </c>
      <c r="G81" s="61">
        <f t="shared" si="12"/>
        <v>0</v>
      </c>
      <c r="H81" s="61">
        <f t="shared" si="12"/>
        <v>6405601.68</v>
      </c>
      <c r="I81" s="67">
        <f t="shared" si="12"/>
        <v>7703067.18</v>
      </c>
    </row>
    <row r="82" spans="1:9" ht="15.75">
      <c r="A82" s="18"/>
      <c r="B82" s="18"/>
      <c r="C82" s="17"/>
      <c r="D82" s="17"/>
      <c r="E82" s="17"/>
      <c r="F82" s="17"/>
      <c r="G82" s="17"/>
      <c r="H82" s="17"/>
      <c r="I82" s="17"/>
    </row>
  </sheetData>
  <mergeCells count="25">
    <mergeCell ref="A79:B79"/>
    <mergeCell ref="A81:B81"/>
    <mergeCell ref="A62:B62"/>
    <mergeCell ref="A66:B66"/>
    <mergeCell ref="A69:B69"/>
    <mergeCell ref="A71:A73"/>
    <mergeCell ref="A74:B74"/>
    <mergeCell ref="A52:B52"/>
    <mergeCell ref="A60:A61"/>
    <mergeCell ref="A58:B58"/>
    <mergeCell ref="A48:A51"/>
    <mergeCell ref="A54:A57"/>
    <mergeCell ref="A39:B39"/>
    <mergeCell ref="A46:B46"/>
    <mergeCell ref="A35:A38"/>
    <mergeCell ref="A42:A45"/>
    <mergeCell ref="A3:A6"/>
    <mergeCell ref="A30:B30"/>
    <mergeCell ref="A24:B24"/>
    <mergeCell ref="A33:B33"/>
    <mergeCell ref="A26:A29"/>
    <mergeCell ref="A7:B7"/>
    <mergeCell ref="A23:B23"/>
    <mergeCell ref="A13:A22"/>
    <mergeCell ref="A11:B11"/>
  </mergeCells>
  <printOptions/>
  <pageMargins left="0.5" right="0" top="1.3" bottom="0.5" header="0.5" footer="0.5"/>
  <pageSetup horizontalDpi="300" verticalDpi="300" orientation="landscape" scale="80" r:id="rId1"/>
  <headerFooter alignWithMargins="0">
    <oddHeader>&amp;C&amp;14DEPARTMENT OF CORRECTIONS
P.L. 31-77 Fiscal Year 2012
2nd QUARTER FINANCIAL REPORT
March 31, 2012</oddHeader>
    <oddFooter>&amp;C&amp;12&amp;P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System</dc:creator>
  <cp:keywords/>
  <dc:description/>
  <cp:lastModifiedBy>doc</cp:lastModifiedBy>
  <cp:lastPrinted>2012-04-30T02:41:54Z</cp:lastPrinted>
  <dcterms:created xsi:type="dcterms:W3CDTF">2006-04-03T11:04:11Z</dcterms:created>
  <dcterms:modified xsi:type="dcterms:W3CDTF">2012-04-30T04:06:38Z</dcterms:modified>
  <cp:category/>
  <cp:version/>
  <cp:contentType/>
  <cp:contentStatus/>
</cp:coreProperties>
</file>